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8175" tabRatio="696" activeTab="0"/>
  </bookViews>
  <sheets>
    <sheet name="Sept.2022" sheetId="1" r:id="rId1"/>
    <sheet name="GPF Sch." sheetId="2" r:id="rId2"/>
    <sheet name="GPF Qtr." sheetId="3" r:id="rId3"/>
    <sheet name="GPF  (2)" sheetId="4" r:id="rId4"/>
    <sheet name="NPS  (2)" sheetId="5" r:id="rId5"/>
    <sheet name="92a (2)" sheetId="6" r:id="rId6"/>
    <sheet name="Circular for GPF" sheetId="7" r:id="rId7"/>
    <sheet name="Union Cont.2022" sheetId="8" r:id="rId8"/>
    <sheet name="NPS Schedule" sheetId="9" r:id="rId9"/>
  </sheets>
  <definedNames>
    <definedName name="_xlnm.Print_Area" localSheetId="5">'92a (2)'!$A$2:$AJ$52</definedName>
    <definedName name="_xlnm.Print_Area" localSheetId="6">'Circular for GPF'!$A$1:$G$33</definedName>
    <definedName name="_xlnm.Print_Area" localSheetId="4">'NPS  (2)'!$A$1:$P$90</definedName>
    <definedName name="_xlnm.Print_Area" localSheetId="0">'Sept.2022'!$A$1:$BK$106</definedName>
    <definedName name="_xlnm.Print_Titles" localSheetId="4">'NPS  (2)'!$10:$11</definedName>
    <definedName name="_xlnm.Print_Titles" localSheetId="0">'Sept.2022'!$A:$C,'Sept.2022'!$3:$3</definedName>
  </definedNames>
  <calcPr fullCalcOnLoad="1"/>
</workbook>
</file>

<file path=xl/sharedStrings.xml><?xml version="1.0" encoding="utf-8"?>
<sst xmlns="http://schemas.openxmlformats.org/spreadsheetml/2006/main" count="1377" uniqueCount="560">
  <si>
    <t>S.NO.</t>
  </si>
  <si>
    <t>STAFF CODE</t>
  </si>
  <si>
    <t>NAME OF THE EMPLOYEE</t>
  </si>
  <si>
    <t>DESIGNATION OF THE EMPLOYEE</t>
  </si>
  <si>
    <t xml:space="preserve">LEVEL </t>
  </si>
  <si>
    <t>NO  OF POST SANCTIONED</t>
  </si>
  <si>
    <t>STAFF IN POSITION</t>
  </si>
  <si>
    <t>NO. OF DAYS</t>
  </si>
  <si>
    <t>BASIC PAY</t>
  </si>
  <si>
    <t xml:space="preserve">DEPUTATION ALLOWANCE </t>
  </si>
  <si>
    <t>DEARNESS ALLOW.</t>
  </si>
  <si>
    <t>TRANSPORT  ALLOWANCE</t>
  </si>
  <si>
    <t>DA ON TRANSPORT  ALL0W.</t>
  </si>
  <si>
    <t>HOUSE RENT ALLOWANCE/ D.HRA</t>
  </si>
  <si>
    <t>LS  &amp; PC (PROJECT KVs)</t>
  </si>
  <si>
    <t>NATIONAL PENSION SCHEME(MGT SHARE)</t>
  </si>
  <si>
    <t>CPF (MGT SHARE)</t>
  </si>
  <si>
    <t>CASH HANDLING &amp; TREASURY ALLOWANCE</t>
  </si>
  <si>
    <t>II SHIFT ALLOWANCE</t>
  </si>
  <si>
    <t>DRESS ALLOWANCE</t>
  </si>
  <si>
    <t>HIGH ALTITUDE ALLOWANCE</t>
  </si>
  <si>
    <t>TOUGH LOCATION ALLOWANCE- III</t>
  </si>
  <si>
    <t>HARD AREA ALLOWANCE</t>
  </si>
  <si>
    <t>ISLAND SPECIAL DUTY ALLOWANCE</t>
  </si>
  <si>
    <t>SPECIAL DUTY ALLOWANCE</t>
  </si>
  <si>
    <t>TOUGH LOCATION ALLOWANCE-I</t>
  </si>
  <si>
    <t>TOUGH LOCATION ALLOWANCE - II</t>
  </si>
  <si>
    <t>OTHER ALLOWANCE</t>
  </si>
  <si>
    <t>GROSS  SALARY</t>
  </si>
  <si>
    <t>INCOME TAX</t>
  </si>
  <si>
    <t>PROFESSIONAL TAX</t>
  </si>
  <si>
    <t>LICENCE FEE ( ODR) TO BE REMITTED TO  OUTSIDE  AGENCY</t>
  </si>
  <si>
    <t>ELEC. /WATER CHARGES (ODR) TO BE REMITTED TO  OUTSIDE  AGENCY</t>
  </si>
  <si>
    <t>NATIONAL  PENSION SCHEME(OWN SHARE)</t>
  </si>
  <si>
    <t xml:space="preserve"> COOP. SOCIETY</t>
  </si>
  <si>
    <t xml:space="preserve">CONV. ADV. / INTEREST RECOVERY </t>
  </si>
  <si>
    <t xml:space="preserve"> INSTALLMENT  NO.</t>
  </si>
  <si>
    <t>HOUSE BUILDING ADVANCE/INTEREST</t>
  </si>
  <si>
    <t>OTHER  REMITTANCES</t>
  </si>
  <si>
    <t>G.P.F.  RECOVERY</t>
  </si>
  <si>
    <t>G.P.F. ADVANCE RECOVERY</t>
  </si>
  <si>
    <t>NO  OF INSTALMENTS</t>
  </si>
  <si>
    <t>CPF-RECOVERY(OWN SHARE)</t>
  </si>
  <si>
    <t>CPF-RECOVERY(MGT SHARE)</t>
  </si>
  <si>
    <t>CPF ADV. RECOVERY</t>
  </si>
  <si>
    <t xml:space="preserve">CONV. ADV./INTEREST  RECOVERY </t>
  </si>
  <si>
    <t>KVS EMPLOYEES WELFARE SCHEME</t>
  </si>
  <si>
    <t>HPL RECOVERY</t>
  </si>
  <si>
    <t>LICENCE FEES ( KVS BUILDING)</t>
  </si>
  <si>
    <t>ELEC. /WATER CHARGES</t>
  </si>
  <si>
    <t>REC. OF OVERPAYMENT (Pay &amp; Allowance)</t>
  </si>
  <si>
    <t>CGHS RECOVERY</t>
  </si>
  <si>
    <t>OTHER DEDUCTIONS IF ANY</t>
  </si>
  <si>
    <t>TOTAL DEDUCTIONS</t>
  </si>
  <si>
    <t>NET  SALARY</t>
  </si>
  <si>
    <t>REMARKS</t>
  </si>
  <si>
    <t>Principal</t>
  </si>
  <si>
    <t>PGT</t>
  </si>
  <si>
    <t>Smt.Jyoti Sajnani</t>
  </si>
  <si>
    <t>Mrs. Renu Jain</t>
  </si>
  <si>
    <t>Mr. B. S. Indolia</t>
  </si>
  <si>
    <t>Smt. Neelam Sharma</t>
  </si>
  <si>
    <t>Mr. Rajesh Paliwal</t>
  </si>
  <si>
    <t>Mrs. Neelam Kunjawal</t>
  </si>
  <si>
    <t>Smt. Rakhi Gangwal</t>
  </si>
  <si>
    <t>Smt. Prem Bai</t>
  </si>
  <si>
    <t>Mrs. Suman Meena</t>
  </si>
  <si>
    <t>Sh. Neelkant Verma</t>
  </si>
  <si>
    <t>TGT</t>
  </si>
  <si>
    <t>Mr. Vishvendra Kumar Sharma</t>
  </si>
  <si>
    <t>Ms Sarita Janu</t>
  </si>
  <si>
    <t>Smt. Shikha Garg</t>
  </si>
  <si>
    <t>Smt. Rashmi Maharania</t>
  </si>
  <si>
    <t>Mr. Neeraj Kumar Sharma</t>
  </si>
  <si>
    <t>Mr. S C Jain</t>
  </si>
  <si>
    <t>Mr. Manohar Lal Verma</t>
  </si>
  <si>
    <t>Mr. Surya Prakash Methi</t>
  </si>
  <si>
    <t>Mr. Ram Babu Vijay</t>
  </si>
  <si>
    <t>Mr. Arvind Kumar Sharma</t>
  </si>
  <si>
    <t>Mr. Chetram Bairwa</t>
  </si>
  <si>
    <t>TGT(AE)</t>
  </si>
  <si>
    <t>Mr. Sunil Bagdi</t>
  </si>
  <si>
    <t>TGT(WE)</t>
  </si>
  <si>
    <t>Mrs. Rajkumari Gulpadia</t>
  </si>
  <si>
    <t>Librarian</t>
  </si>
  <si>
    <t>Mr. Chandra Prakash Songara</t>
  </si>
  <si>
    <t>HM</t>
  </si>
  <si>
    <t>PRT</t>
  </si>
  <si>
    <t>Smt.Varsha Meena</t>
  </si>
  <si>
    <t>Smt. Archna Meena</t>
  </si>
  <si>
    <t>Sh. Satish Chand Meena</t>
  </si>
  <si>
    <t>Mrs. Meenakshi Haldania</t>
  </si>
  <si>
    <t>Mr. Ram Hari Meena</t>
  </si>
  <si>
    <t>Sh.Suresh Kumar Meena</t>
  </si>
  <si>
    <t>Mrs. Deepti Mishra</t>
  </si>
  <si>
    <t>Mrs. Poonam Kumari Meena</t>
  </si>
  <si>
    <t>Mr Niranjan Singh</t>
  </si>
  <si>
    <t>ASO</t>
  </si>
  <si>
    <t>JSA</t>
  </si>
  <si>
    <t>GR-C</t>
  </si>
  <si>
    <t>Sh.Chiman Lal</t>
  </si>
  <si>
    <t>Sh. Jagdish Prasad Meena</t>
  </si>
  <si>
    <t>Mr. Babu Lal</t>
  </si>
  <si>
    <t>Mr.Ram Pal Meena</t>
  </si>
  <si>
    <t>Handicapped TPT Double</t>
  </si>
  <si>
    <t>KENDRIYA VIDYALAYA NO.3  JAIPUR</t>
  </si>
  <si>
    <t>SUMMARY OF PAYMENT AS PER PAY BILL</t>
  </si>
  <si>
    <t>TEACHING</t>
  </si>
  <si>
    <t>NON TEACHING</t>
  </si>
  <si>
    <t>TOTAL</t>
  </si>
  <si>
    <t xml:space="preserve">SUMMARY OF OVER PAYMENT /HALF PAY LEAVE RECOVERY </t>
  </si>
  <si>
    <t xml:space="preserve">Recovery Detail of Leave/overpayment </t>
  </si>
  <si>
    <t xml:space="preserve">Days of salary deducted </t>
  </si>
  <si>
    <t>Leave Taken</t>
  </si>
  <si>
    <t>Period</t>
  </si>
  <si>
    <t>Basic</t>
  </si>
  <si>
    <t>DA</t>
  </si>
  <si>
    <t>TPT</t>
  </si>
  <si>
    <t>HRA</t>
  </si>
  <si>
    <t>Total</t>
  </si>
  <si>
    <t>DIFFERENCE STATEMENT BETWEEN LAST MONTH AND CURRENT MONTH SALARY</t>
  </si>
  <si>
    <t>Previous Month Salary</t>
  </si>
  <si>
    <t>Current Month Salary</t>
  </si>
  <si>
    <t xml:space="preserve">Difference </t>
  </si>
  <si>
    <t>Remarks</t>
  </si>
  <si>
    <t>-</t>
  </si>
  <si>
    <t xml:space="preserve">CERTIFIED THAT :- </t>
  </si>
  <si>
    <t>The pay and allowances have been drawn at the prescribed rates and only to the extent  of posts and sanctioned by the Kendriya Vidyalaya Sangathan 
In cases where leave has been granted the employees concerned were actually entitled to the leave as per the leave rules applicable to them and necessary entries regarding leave have been made in the service books and leave accounts concerned.
The conditions prescribed for the grant of compensatory allowances have been fulfilled in respect of all the cases where the allowances have been drawn.
In respect of areas of pay/leave salary and other allowances these have not been drawn in past. A note of drawal of the  same has been kept in the office of the original bill.
In respect of special pay drawn for the UDC/LDC for handling accounts and cash work,fidelity bond from the LIC for Rs.10000/-has been obtained and kept on record and it has been ensured that the bond is current.
Washing allowance has been drawn only for such of the class D employees to whom uniforms have been supplied.</t>
  </si>
  <si>
    <t>DETAILS OF DEDUCTIONS:</t>
  </si>
  <si>
    <t>DETAILS OF REMITTANCES :</t>
  </si>
  <si>
    <t>CPF (MS)</t>
  </si>
  <si>
    <t>NPS(OS)</t>
  </si>
  <si>
    <t>NPS(MS)</t>
  </si>
  <si>
    <t xml:space="preserve">KVSEWS </t>
  </si>
  <si>
    <t>LICENCE FEES</t>
  </si>
  <si>
    <t>GPF SUBSCRIPTION</t>
  </si>
  <si>
    <t>LICENCE FEE</t>
  </si>
  <si>
    <t>GPF ADV. RECOVERY</t>
  </si>
  <si>
    <t>CPF (OS) SUBSC.</t>
  </si>
  <si>
    <t>NATIONAL  PENSION SCHEME(O S)</t>
  </si>
  <si>
    <t>NATIONAL PENSION SCHEME(M S)</t>
  </si>
  <si>
    <t>Gross Basic Pay</t>
  </si>
  <si>
    <t>Sh. Harkesh Meena</t>
  </si>
  <si>
    <t>Ms. Lalita Meena</t>
  </si>
  <si>
    <t>Ms. Karishma Meena</t>
  </si>
  <si>
    <t>Sh. Ratan Kumar Rana</t>
  </si>
  <si>
    <t>Annual Union Subsc.</t>
  </si>
  <si>
    <t>Sh.Rajesh Kantharia</t>
  </si>
  <si>
    <t>Sh. Yogesh Kumar Jangid</t>
  </si>
  <si>
    <t>Sh. Bharat Jangid</t>
  </si>
  <si>
    <t>Sh. Arjun Lal Yadav</t>
  </si>
  <si>
    <t>KERLA RELIEF FUND</t>
  </si>
  <si>
    <t>Smt. Jyoti</t>
  </si>
  <si>
    <t>Mr. Mukesh Kumar Sharma</t>
  </si>
  <si>
    <t>Annual Membership Contribution to Respective Associations</t>
  </si>
  <si>
    <t>Mr. Durga Lal Raigar</t>
  </si>
  <si>
    <t>Mr. Kuldeep Kavia</t>
  </si>
  <si>
    <t>Mrs Sanyogita Arora</t>
  </si>
  <si>
    <t>Ms.Shakuntla Sharma</t>
  </si>
  <si>
    <t>Sh.Mahesh Chand Meena</t>
  </si>
  <si>
    <t>Ms. Rekha Meena</t>
  </si>
  <si>
    <t>Ms. Ashwani Sharma</t>
  </si>
  <si>
    <t>Mr. Asharam Meena</t>
  </si>
  <si>
    <t>Mr. Anil Kumar Meena</t>
  </si>
  <si>
    <t>Mr. Piyush Sharma</t>
  </si>
  <si>
    <t>Mr. Sandeep</t>
  </si>
  <si>
    <t>Sh. Kalu Ram Boyat</t>
  </si>
  <si>
    <t xml:space="preserve">PASSED FOR PAYMENT OF RS. </t>
  </si>
  <si>
    <t>ANNUAL MEMBERSHIP CONTRIBUTION TO RESPECTIVE ASSOCIATIONS</t>
  </si>
  <si>
    <t>Mr. Pankaj</t>
  </si>
  <si>
    <t>SAMITA MEENA PRT FEB. &amp; MARCH 2021 TPT ALL. DEDCTION</t>
  </si>
  <si>
    <t>EOL</t>
  </si>
  <si>
    <t>HOUSE RENT ALLOWANCE @ 18%</t>
  </si>
  <si>
    <t>Mrs. Neha Tyagi</t>
  </si>
  <si>
    <t>Sh. Satish Chandra Jangir</t>
  </si>
  <si>
    <t>Sh. Ram Niwas Meena</t>
  </si>
  <si>
    <t>Smt. Archana Kumari Meena</t>
  </si>
  <si>
    <t>Smt. Seema Kumari Meena</t>
  </si>
  <si>
    <t>Sh. Rajendra Kumar Meena</t>
  </si>
  <si>
    <t xml:space="preserve">VP </t>
  </si>
  <si>
    <t>Mr. Kalu Ram Maurya</t>
  </si>
  <si>
    <t>SSA</t>
  </si>
  <si>
    <t>Mr. Ashok Kumar Sharma</t>
  </si>
  <si>
    <t>Sh. Kapil Kumar Kauchar</t>
  </si>
  <si>
    <t>Sh. Jitendra Kumar Chauhan</t>
  </si>
  <si>
    <t>Smt. Mamta Meena</t>
  </si>
  <si>
    <t>Sh. Mukesh Kumar Sharma</t>
  </si>
  <si>
    <t>TGT(P&amp;HE)</t>
  </si>
  <si>
    <t>Smt. Monika Jain</t>
  </si>
  <si>
    <t>PRT(Music)</t>
  </si>
  <si>
    <t>Sh. Amar Singh Meena</t>
  </si>
  <si>
    <t>Smt. Kavita</t>
  </si>
  <si>
    <t xml:space="preserve">GPF MONTHLY SCHEDULE </t>
  </si>
  <si>
    <t>FOR THE MONTH AND YEAR OF</t>
  </si>
  <si>
    <t>NAME OF THE KV</t>
  </si>
  <si>
    <t>No.3 Jaipur</t>
  </si>
  <si>
    <t>NAME OF THE REGION</t>
  </si>
  <si>
    <t>JAIPUR</t>
  </si>
  <si>
    <t>DESIGNATION</t>
  </si>
  <si>
    <t>GPF ACCOUNT NUMBER</t>
  </si>
  <si>
    <t>SUBSCRIPTION</t>
  </si>
  <si>
    <t>REFUND</t>
  </si>
  <si>
    <t>TRANSFER DETAILS</t>
  </si>
  <si>
    <t>OTHER REMARKS</t>
  </si>
  <si>
    <t>IN/OUT</t>
  </si>
  <si>
    <t>FROM KV/TO KV</t>
  </si>
  <si>
    <t>NAME OF THE REGIONAL OFFICE</t>
  </si>
  <si>
    <t>DATE OF JOINING/DATE OF RELIEVING</t>
  </si>
  <si>
    <t>GROSS TOTAL</t>
  </si>
  <si>
    <t>TOTAL VALUE OF THE SCHEDULE (IN FIGURES)</t>
  </si>
  <si>
    <t xml:space="preserve">TOTAL VALUE OF THE SCHEDULE (IN WORDS) </t>
  </si>
  <si>
    <t xml:space="preserve">               It is certified that the figures shown above in respect of each employee actually tally with the deductions made from  the pay bill of the concerned employees for  the month to which this schedule relates and the deductions made in respect of all the employees, whether through regular pay bill or supplementary pay bill , have been incorporated in this schedule and no case has been left out.</t>
  </si>
  <si>
    <t>Signature :</t>
  </si>
  <si>
    <t>Sign of the Principal :</t>
  </si>
  <si>
    <t>Prepared By :</t>
  </si>
  <si>
    <t xml:space="preserve">Name of the Principal : </t>
  </si>
  <si>
    <t>Designation :</t>
  </si>
  <si>
    <t>SSA/JSA</t>
  </si>
  <si>
    <t>Stamp of the KV :</t>
  </si>
  <si>
    <t>मिले</t>
  </si>
  <si>
    <t>श्रीमान् उपायुक्त</t>
  </si>
  <si>
    <t>केन्द्रीय विद्यालय सांगठन</t>
  </si>
  <si>
    <r>
      <t xml:space="preserve">क्षेत्रीय कार्यालय </t>
    </r>
    <r>
      <rPr>
        <sz val="12"/>
        <rFont val="Kruti Dev 010"/>
        <family val="0"/>
      </rPr>
      <t>t;iqj</t>
    </r>
  </si>
  <si>
    <t xml:space="preserve">NPS MONTHLY SCHEDULE </t>
  </si>
  <si>
    <t>DDO REGISTRATION NUMBER</t>
  </si>
  <si>
    <t>PPAN ACCOUNT NO.</t>
  </si>
  <si>
    <t>PRAN ACCOUNT NUMBER</t>
  </si>
  <si>
    <t xml:space="preserve">DA </t>
  </si>
  <si>
    <t>EMPLOYEE'S OWN CONTRIBUTION (10% OF BASIC+DA) (OWN SHARE)</t>
  </si>
  <si>
    <t>LEVEL</t>
  </si>
  <si>
    <t xml:space="preserve">BASIC PAY </t>
  </si>
  <si>
    <t>Total value of own Share as per schedule</t>
  </si>
  <si>
    <t xml:space="preserve">Total value of Management share as per schedule </t>
  </si>
  <si>
    <r>
      <t xml:space="preserve">It is certified that the figures shown above in respect of each employee actually tally with the deductions made from  the pay bill of the concerned employees for  the month to which this schedule relates and the deductions made in respect of all the employees, whether through regular pay bill or supplementary pay bill , have been incorporated in this schedule and no case has been left out. Further, it is certified that the </t>
    </r>
    <r>
      <rPr>
        <i/>
        <u val="single"/>
        <sz val="14"/>
        <rFont val="Times New Roman"/>
        <family val="1"/>
      </rPr>
      <t>PPAN NO. &amp; PRAN No. mentioned above</t>
    </r>
    <r>
      <rPr>
        <sz val="12"/>
        <rFont val="Times New Roman"/>
        <family val="1"/>
      </rPr>
      <t xml:space="preserve"> against individual employee is </t>
    </r>
    <r>
      <rPr>
        <i/>
        <u val="single"/>
        <sz val="14"/>
        <rFont val="Times New Roman"/>
        <family val="1"/>
      </rPr>
      <t>complete &amp; precisely correct.</t>
    </r>
    <r>
      <rPr>
        <sz val="12"/>
        <rFont val="Times New Roman"/>
        <family val="1"/>
      </rPr>
      <t xml:space="preserve"> </t>
    </r>
    <r>
      <rPr>
        <i/>
        <u val="single"/>
        <sz val="12"/>
        <rFont val="Times New Roman"/>
        <family val="1"/>
      </rPr>
      <t>It is also certified that the deductions have been made in accordance of GOI guidelines on the subject and there is no difference between the Own Share &amp; Management Share.</t>
    </r>
  </si>
  <si>
    <t>Deducted from Regular pay Bill</t>
  </si>
  <si>
    <t>Deducted from Supp. pay Bill</t>
  </si>
  <si>
    <t>O/S</t>
  </si>
  <si>
    <t>M/S</t>
  </si>
  <si>
    <t>G Total</t>
  </si>
  <si>
    <t>No. of emloyees whom  PRAN No.</t>
  </si>
  <si>
    <t xml:space="preserve">No. of emloyees whom  PRAN No. </t>
  </si>
  <si>
    <t xml:space="preserve">No. of employees covered under </t>
  </si>
  <si>
    <t>Signature of the Principal :</t>
  </si>
  <si>
    <t xml:space="preserve">Checked by : </t>
  </si>
  <si>
    <t xml:space="preserve">Stamp of the KV : </t>
  </si>
  <si>
    <t>F.NO. 230235/1/2021-22/KV No.3 JPR/</t>
  </si>
  <si>
    <t>This form has been compiled by http://taxguru.in</t>
  </si>
  <si>
    <t>* Important : Please see notes</t>
  </si>
  <si>
    <t>T.D.S./TCS TAX CHALLAN</t>
  </si>
  <si>
    <t xml:space="preserve">Single Copy (to be sent to </t>
  </si>
  <si>
    <t>overleaf before filling up the</t>
  </si>
  <si>
    <t xml:space="preserve">the ZAO) </t>
  </si>
  <si>
    <t>challan</t>
  </si>
  <si>
    <t xml:space="preserve">CHALLAN NO./ </t>
  </si>
  <si>
    <r>
      <t xml:space="preserve">Tax Applicable </t>
    </r>
    <r>
      <rPr>
        <sz val="9"/>
        <rFont val="Times New Roman"/>
        <family val="1"/>
      </rPr>
      <t>(Tick One)</t>
    </r>
    <r>
      <rPr>
        <b/>
        <sz val="9"/>
        <rFont val="Times New Roman"/>
        <family val="1"/>
      </rPr>
      <t>*</t>
    </r>
  </si>
  <si>
    <t>ITNS</t>
  </si>
  <si>
    <t xml:space="preserve">TAX DEDUCTED/COLLECTED AT SOURCE FROM </t>
  </si>
  <si>
    <t>Assessment Year</t>
  </si>
  <si>
    <t xml:space="preserve">(0020) COMPANY  </t>
  </si>
  <si>
    <t>(0021) NON-COMPANY</t>
  </si>
  <si>
    <t xml:space="preserve"> -</t>
  </si>
  <si>
    <t>DEDUCTEES</t>
  </si>
  <si>
    <t xml:space="preserve">Tax Deduction Account No. (T.A.N.) </t>
  </si>
  <si>
    <t xml:space="preserve">Full Name </t>
  </si>
  <si>
    <t>KENDRIYA VIDYALAYA No.3 JHALANA DOONGRI JAIPUR</t>
  </si>
  <si>
    <t xml:space="preserve">     </t>
  </si>
  <si>
    <t>Complete Address with City &amp; State</t>
  </si>
  <si>
    <t xml:space="preserve">Tel. No. </t>
  </si>
  <si>
    <t xml:space="preserve">Pin   </t>
  </si>
  <si>
    <t xml:space="preserve">Type of Payment </t>
  </si>
  <si>
    <t xml:space="preserve">Code * </t>
  </si>
  <si>
    <t>A</t>
  </si>
  <si>
    <t>(Tick One)</t>
  </si>
  <si>
    <t>(Please see overleaf)</t>
  </si>
  <si>
    <t>TDS/TCS Payable by Taxpayer</t>
  </si>
  <si>
    <t>(200)</t>
  </si>
  <si>
    <t>FOR USE IN RECEIVING BANK</t>
  </si>
  <si>
    <t>TDS/TCS Regular Assessment (Raised by I.T. Deptt.)</t>
  </si>
  <si>
    <t>(400)</t>
  </si>
  <si>
    <t xml:space="preserve">DETAILS OF PAYMENTS </t>
  </si>
  <si>
    <t xml:space="preserve">Amount (in Rs. Only)     </t>
  </si>
  <si>
    <t>D</t>
  </si>
  <si>
    <t>M</t>
  </si>
  <si>
    <t>Y</t>
  </si>
  <si>
    <t>Income Tax</t>
  </si>
  <si>
    <t xml:space="preserve">Surcharge  </t>
  </si>
  <si>
    <t xml:space="preserve">SPACE FOR BANK SEAL </t>
  </si>
  <si>
    <t>Education Cess</t>
  </si>
  <si>
    <t xml:space="preserve">Interest </t>
  </si>
  <si>
    <t xml:space="preserve">Penalty </t>
  </si>
  <si>
    <t xml:space="preserve">Total </t>
  </si>
  <si>
    <t>Total (in words)</t>
  </si>
  <si>
    <t>CRORES</t>
  </si>
  <si>
    <t>LACS</t>
  </si>
  <si>
    <t>THOUSANDS</t>
  </si>
  <si>
    <t>HUNDREDS</t>
  </si>
  <si>
    <t>TENS</t>
  </si>
  <si>
    <t>UNITS</t>
  </si>
  <si>
    <t>Paid in Cash/Debit to  A/c /Cheque No.</t>
  </si>
  <si>
    <t>Dated</t>
  </si>
  <si>
    <t xml:space="preserve">Drawn on </t>
  </si>
  <si>
    <t>UBI-Malviya Nagar Jaipur.</t>
  </si>
  <si>
    <t>(Name of the Bank and Branch)</t>
  </si>
  <si>
    <t>Date:</t>
  </si>
  <si>
    <t>Rs.</t>
  </si>
  <si>
    <r>
      <t>Taxpayers Counterfoil</t>
    </r>
    <r>
      <rPr>
        <sz val="9"/>
        <rFont val="Times New Roman"/>
        <family val="1"/>
      </rPr>
      <t xml:space="preserve"> (To be filled up by tax payer) </t>
    </r>
  </si>
  <si>
    <t>TAN NO.</t>
  </si>
  <si>
    <t xml:space="preserve">Received from </t>
  </si>
  <si>
    <t>(Name)</t>
  </si>
  <si>
    <t>Cash/ Debit to A/c /Cheque No.</t>
  </si>
  <si>
    <t>For Rs.</t>
  </si>
  <si>
    <t>Rs. (in words)</t>
  </si>
  <si>
    <t>Company/Non-Company Deductees</t>
  </si>
  <si>
    <t xml:space="preserve">on account of Tax Deducted at Source (TDS)/Tax Collected at Source (TCS) from 92A </t>
  </si>
  <si>
    <t>(Strike out whichever is not applicable)</t>
  </si>
  <si>
    <t>for the Assessment Year</t>
  </si>
  <si>
    <t xml:space="preserve">*NOTES </t>
  </si>
  <si>
    <t xml:space="preserve">1. Please note that quoting false TAN may attract a penalty of Rs. 10,000/- as per section 272BB of I.T. </t>
  </si>
  <si>
    <t xml:space="preserve"> Act, 1961</t>
  </si>
  <si>
    <t xml:space="preserve">2. Use a Separate Challan for each Nature (Type) of Payment. The relevant Codes are: </t>
  </si>
  <si>
    <t xml:space="preserve"> </t>
  </si>
  <si>
    <t>Section</t>
  </si>
  <si>
    <t xml:space="preserve">Nature of Payment </t>
  </si>
  <si>
    <t xml:space="preserve">Code </t>
  </si>
  <si>
    <t>Payment to Govt. Employees other than Union Government Employees</t>
  </si>
  <si>
    <t>Payment of Employees other than Govt. Employees</t>
  </si>
  <si>
    <t>B</t>
  </si>
  <si>
    <t>Interest on securities</t>
  </si>
  <si>
    <t>Dividend</t>
  </si>
  <si>
    <t>194A</t>
  </si>
  <si>
    <t xml:space="preserve">Interest other than interest on securities </t>
  </si>
  <si>
    <t>194B</t>
  </si>
  <si>
    <t>Winnings from lotteries and crossword puzzles</t>
  </si>
  <si>
    <t>194BB</t>
  </si>
  <si>
    <t>Winnings from horse race</t>
  </si>
  <si>
    <t>194C</t>
  </si>
  <si>
    <t>Payment of contractors and sub-contractors</t>
  </si>
  <si>
    <t>C</t>
  </si>
  <si>
    <t>194D</t>
  </si>
  <si>
    <t>Insurance Commission</t>
  </si>
  <si>
    <t>194E</t>
  </si>
  <si>
    <t>Payments to non-resident Sportsmen/Sport Associations</t>
  </si>
  <si>
    <t>E</t>
  </si>
  <si>
    <t>194EE</t>
  </si>
  <si>
    <t>Payments in respect of Deposits under National Savings Schemes</t>
  </si>
  <si>
    <t>194F</t>
  </si>
  <si>
    <t>Payments on account of Re-purchase of Units by Mutual Funds or UTI</t>
  </si>
  <si>
    <t>F</t>
  </si>
  <si>
    <t>194G</t>
  </si>
  <si>
    <t>Commission, prize etc., on sale of Lottery tickets</t>
  </si>
  <si>
    <t>G</t>
  </si>
  <si>
    <t>194H</t>
  </si>
  <si>
    <t>Commission or Brokerage</t>
  </si>
  <si>
    <t>H</t>
  </si>
  <si>
    <t>194I</t>
  </si>
  <si>
    <t xml:space="preserve">Rent </t>
  </si>
  <si>
    <t>I</t>
  </si>
  <si>
    <t>194J</t>
  </si>
  <si>
    <t>Fees for Professional or Technical Services</t>
  </si>
  <si>
    <t>J</t>
  </si>
  <si>
    <t>194K</t>
  </si>
  <si>
    <t>Income payable to a resident assessee in respect of Units of a specified 
Mutual Fund or of the Units of the UTI</t>
  </si>
  <si>
    <t>K</t>
  </si>
  <si>
    <t xml:space="preserve"> Mutual Fund or of the Units of the UTI</t>
  </si>
  <si>
    <t>194LA</t>
  </si>
  <si>
    <t>Payment of Compensation on acquisition of certain immovable property</t>
  </si>
  <si>
    <t>L</t>
  </si>
  <si>
    <t>Other sums payable to a non-resident</t>
  </si>
  <si>
    <t>196A</t>
  </si>
  <si>
    <t>Income in respect of units of Non-Residents</t>
  </si>
  <si>
    <t>196B</t>
  </si>
  <si>
    <t>Payments in respect of Units to an Offshore Fund</t>
  </si>
  <si>
    <t>196C</t>
  </si>
  <si>
    <t>Income from foreign Currency Bonds or shares of Indian Company</t>
  </si>
  <si>
    <t>payable to Non-Resident</t>
  </si>
  <si>
    <t>196D</t>
  </si>
  <si>
    <t>Income of foreign institutional investors from securities</t>
  </si>
  <si>
    <t>206C</t>
  </si>
  <si>
    <t>Collection at source from Alcoholic Liquor for Human Consumption</t>
  </si>
  <si>
    <t>Collection at source from Timber obtained under Forest lease</t>
  </si>
  <si>
    <t>Collection at source from Timber obtained by any Mode other than a Forest Lease</t>
  </si>
  <si>
    <t>Collection at source from any other Forest Produce (not being Tendu Leaves)</t>
  </si>
  <si>
    <t>Collection at source from Scrap</t>
  </si>
  <si>
    <t>Collection at source from contractors or licensee or lease relating to Parking lots</t>
  </si>
  <si>
    <t>Collection at source from contractors or licensee or lease relating to toll plaza</t>
  </si>
  <si>
    <t xml:space="preserve">Collection at source from contractors or licensee or lease relating to mine or quarry </t>
  </si>
  <si>
    <t>Collection at source from tendu leaves</t>
  </si>
  <si>
    <t xml:space="preserve">PLEASE TICK THE RELEVANT BOX AT THE TOP OF THE CHALLAN. SEPARATE CHALLANS SHOULD BE USED 
</t>
  </si>
  <si>
    <t xml:space="preserve">FOR DEPOSITING TAX DEDUCTED AT SOURCE FROM COMPANY DEDUCTEES AND FROM NON-COMPANY </t>
  </si>
  <si>
    <t xml:space="preserve">DEDUCTEES </t>
  </si>
  <si>
    <t xml:space="preserve">KINDLY ENSURE THAT THE BANK’S ACKNOWLEDGEMENT CONTAINS THE FOLLOWING:- </t>
  </si>
  <si>
    <t>1.     7 DIGIT BSR CODE  OF THE BANK BRANCH</t>
  </si>
  <si>
    <t xml:space="preserve">2.      DATE OF DEPOSIT OF CHALLAN (DD MM YY) </t>
  </si>
  <si>
    <t xml:space="preserve">3.      CHALLAN SERIAL NUMBER </t>
  </si>
  <si>
    <t>THESE WILL HAVE TO BE QUOTED IN YOUR RETURN OF INCOME.</t>
  </si>
  <si>
    <t>EMPLOYER'S CONTRIBUTION (14%) (MANAGEMENT SHARE)</t>
  </si>
  <si>
    <t>CGV013854B</t>
  </si>
  <si>
    <t>110041282957</t>
  </si>
  <si>
    <t>110082651064</t>
  </si>
  <si>
    <t>110091278105</t>
  </si>
  <si>
    <t>110091580462</t>
  </si>
  <si>
    <t>110092072146</t>
  </si>
  <si>
    <t>111001579027</t>
  </si>
  <si>
    <t>110064434216</t>
  </si>
  <si>
    <t>110071611923</t>
  </si>
  <si>
    <t>110054311203</t>
  </si>
  <si>
    <t>110097985699</t>
  </si>
  <si>
    <t>110091578999</t>
  </si>
  <si>
    <t>110002212551</t>
  </si>
  <si>
    <t>110051288328</t>
  </si>
  <si>
    <t>110091282574</t>
  </si>
  <si>
    <t>110091282820</t>
  </si>
  <si>
    <t>110062072397</t>
  </si>
  <si>
    <t>110071971189</t>
  </si>
  <si>
    <t>111001280749</t>
  </si>
  <si>
    <t>110031282644</t>
  </si>
  <si>
    <t>110092510955</t>
  </si>
  <si>
    <t>110081793145</t>
  </si>
  <si>
    <t>110001695917</t>
  </si>
  <si>
    <t>110024740433</t>
  </si>
  <si>
    <t>111002460839</t>
  </si>
  <si>
    <t>110007553130</t>
  </si>
  <si>
    <t>110034338905</t>
  </si>
  <si>
    <t>110034296803</t>
  </si>
  <si>
    <t>110084211415</t>
  </si>
  <si>
    <t>110094641842</t>
  </si>
  <si>
    <t>110161937277</t>
  </si>
  <si>
    <t>110112089195</t>
  </si>
  <si>
    <t>110051851975</t>
  </si>
  <si>
    <t>110054243579</t>
  </si>
  <si>
    <t>110064360425</t>
  </si>
  <si>
    <t>110024641854</t>
  </si>
  <si>
    <t>110054915365</t>
  </si>
  <si>
    <t>111007199666</t>
  </si>
  <si>
    <t>110016700401</t>
  </si>
  <si>
    <t>110005435977</t>
  </si>
  <si>
    <t>110051573790</t>
  </si>
  <si>
    <t>110014641846</t>
  </si>
  <si>
    <t>110072072407</t>
  </si>
  <si>
    <t>110132744440</t>
  </si>
  <si>
    <t>110051300610</t>
  </si>
  <si>
    <t>110054338904</t>
  </si>
  <si>
    <t>111002127587</t>
  </si>
  <si>
    <t>110061275036</t>
  </si>
  <si>
    <t>110032296165</t>
  </si>
  <si>
    <t>110082598804</t>
  </si>
  <si>
    <r>
      <t xml:space="preserve">क्षेत्रीय कार्यालय </t>
    </r>
    <r>
      <rPr>
        <sz val="10"/>
        <rFont val="Kruti Dev 010"/>
        <family val="0"/>
      </rPr>
      <t xml:space="preserve">जयपुर </t>
    </r>
  </si>
  <si>
    <t>P</t>
  </si>
  <si>
    <t>R</t>
  </si>
  <si>
    <t>Sh. Sunil Dutt Sharma</t>
  </si>
  <si>
    <t>Sh. Tara Chand Pachar</t>
  </si>
  <si>
    <t>Rs. Four Lakh Fifty Two Thousand only.</t>
  </si>
  <si>
    <t>dsUnzh; fo|ky; dzekad 3]t;iqj</t>
  </si>
  <si>
    <t>dk;kZy; vkns'k</t>
  </si>
  <si>
    <t>SUBSCRIPTION   in Feb..2022</t>
  </si>
  <si>
    <t>SUBSCRIPTION   From March Paid in April ..2022</t>
  </si>
  <si>
    <t xml:space="preserve">Signature of employee </t>
  </si>
  <si>
    <t>bl fo|ky; ds fuEufyf[kr v/;kidksa@deZpkfj;ksa ls fuosnu gS fd os ekg ekpZ isM bu vizsy 2022 ls vius lkekU; Hkfo"; fu/kh [kkrs esa viuh v'aknku esa ifjorZu djokuk pkgrs gS rks iwoZ esa dVok;s tk jgs va'knku dh jkf'k ds lkeus ifjofrZr va'knku dh jkf'k vafdr dj gLrk{kj djsaA 
                                                                  izkpk;Z</t>
  </si>
  <si>
    <t>F. No. 230233/1/2022-23/KV.No.3-JPR/</t>
  </si>
  <si>
    <t>KENDRIYA VIDYALAYA SANGATHAN (REGIONAL OFFICE) JAIPUR</t>
  </si>
  <si>
    <t>तिमाही रिपोर्ट</t>
  </si>
  <si>
    <t xml:space="preserve">S.No. </t>
  </si>
  <si>
    <t>EMPLOYEE CODE</t>
  </si>
  <si>
    <t xml:space="preserve">Name of Employee </t>
  </si>
  <si>
    <t xml:space="preserve">Desigantion </t>
  </si>
  <si>
    <t>GPF A/C No.</t>
  </si>
  <si>
    <t xml:space="preserve"> If new Emp. than  Trans. From-  with Name of School &amp; Region</t>
  </si>
  <si>
    <t>Closing Balance as on  31.03.2022 as Per Statment Sent by KVS(RO) JPR/  Taransfer advice if any ( Copy Enclosed )</t>
  </si>
  <si>
    <t>If Empl. Transfer than name of  School &amp; Region</t>
  </si>
  <si>
    <t>Amount Advance / Withdrawals</t>
  </si>
  <si>
    <t xml:space="preserve">Date of Advance / Withdrawals </t>
  </si>
  <si>
    <t>Signature of Employee</t>
  </si>
  <si>
    <t xml:space="preserve">Own Subscription </t>
  </si>
  <si>
    <t xml:space="preserve">Adv. Reco. If any </t>
  </si>
  <si>
    <t xml:space="preserve">Total Amount as per Sheet </t>
  </si>
  <si>
    <t xml:space="preserve">Total   Monthly Amount as per Schedule </t>
  </si>
  <si>
    <t>Total Monthly  Amount as per SF Ledger</t>
  </si>
  <si>
    <t xml:space="preserve">Total Monthly  Amount as per Pay Bill </t>
  </si>
  <si>
    <t>नोट:-</t>
  </si>
  <si>
    <t>उपरोक्त सूचना त्रुटी रहित होनी चाहिये | प्राचार्य  सुनिश्चित  होवें कि उपरोक्त सूचना  त्रुटी रहित है |</t>
  </si>
  <si>
    <t>तिमाही की अनुसूची हस्ताक्षरित  कर भेजे |</t>
  </si>
  <si>
    <t>विद्यालय में स्थानान्तरित हुए नये कर्मचारी  कि अन्य क्षेत्रीय कार्यालय से प्राप्त ट्रांसफर एडवाइस सलंग्न कर भेजे |</t>
  </si>
  <si>
    <t>Prepared By Name/Desi. &amp; Signature</t>
  </si>
  <si>
    <t xml:space="preserve">Checked By Name/Desi.  &amp; Signature </t>
  </si>
  <si>
    <t>PRINCIPAL</t>
  </si>
  <si>
    <t>KENDRIYA  VIDYALAYA No.3,Jaipur-</t>
  </si>
  <si>
    <t>GPF MONTHLY SCHEDULE FOR MONTH OF-   April, 2022</t>
  </si>
  <si>
    <t>No.3, JAIPUR</t>
  </si>
  <si>
    <t xml:space="preserve"> JAIPUR</t>
  </si>
  <si>
    <t xml:space="preserve">Employee Code </t>
  </si>
  <si>
    <t>Four Lakh Fifty Nine Thousand</t>
  </si>
  <si>
    <t>It is certified that the figures shown above in respect of each employee actually tally with the deductions made from  the pay bill of the concerned employees for  the month to which this schedule relates and the deductions made in respect of all the employees, whether through regular pay bill or supplementary pay bill , have been incorporated in this schedule and no case has been left out.</t>
  </si>
  <si>
    <t xml:space="preserve">Prepared By : </t>
  </si>
  <si>
    <t>Name of the Principal :</t>
  </si>
  <si>
    <t>Rajesh Kantharia</t>
  </si>
  <si>
    <t xml:space="preserve">Designation : </t>
  </si>
  <si>
    <t>KV.No.3,Jaipur</t>
  </si>
  <si>
    <t>02</t>
  </si>
  <si>
    <t>Name of Kendriya Vidyalaya No. 3 Jaipur….</t>
  </si>
  <si>
    <t>DEARNESS ALLOW. @ 34%</t>
  </si>
  <si>
    <t>DA ON TRANSPORT  ALL0W. @ 34%</t>
  </si>
  <si>
    <t>NATIONAL PENSION SCHEME(MGT SHARE) @ 14%of(BP+DA)</t>
  </si>
  <si>
    <t>Dated:- ----02/05/2022</t>
  </si>
  <si>
    <t>Three Lakh Fifty Seven Thousand Forty Seven only.</t>
  </si>
  <si>
    <t>Four Lakh Eighty Nine Thousand Eight Hundred Sixty Nine only.</t>
  </si>
  <si>
    <t>{ Eight Lakh Fifty Six Thousand Nine Hundred Sixteen only}</t>
  </si>
  <si>
    <t>alloted as on30.04.2022</t>
  </si>
  <si>
    <t>not alloted as on 30.04.2022</t>
  </si>
  <si>
    <t>NPS Scheme as on 30.04.2022</t>
  </si>
  <si>
    <t>KENDRIYA VIDYALAYA NO.3, JAIPUR</t>
  </si>
  <si>
    <t>SL NO</t>
  </si>
  <si>
    <t>NAME OF SCHOOL</t>
  </si>
  <si>
    <t xml:space="preserve">DDO REG. NO </t>
  </si>
  <si>
    <t>PRAN NO.</t>
  </si>
  <si>
    <t xml:space="preserve">SUBSCRIBER NAME </t>
  </si>
  <si>
    <t>GOVT. CONTRIBUTION (@14% Of Basic Pay + DA)</t>
  </si>
  <si>
    <t>SUBSCRIBER CONTRIBUTION (@10% Of Basic Pay + DA)</t>
  </si>
  <si>
    <t xml:space="preserve">PAY MONTH </t>
  </si>
  <si>
    <t>PAY YEAR</t>
  </si>
  <si>
    <t>BRIEF DETAIL REG  NPS AMOUNT</t>
  </si>
  <si>
    <t>REMARKS IF ANY</t>
  </si>
  <si>
    <t>KV.No.3, Jaipur</t>
  </si>
  <si>
    <t>CGVO13854B</t>
  </si>
  <si>
    <t>April</t>
  </si>
  <si>
    <t>Salary for the month of March paid in April 2022</t>
  </si>
  <si>
    <t xml:space="preserve">NOTE :- PLEASE FILL THE INFORMATION AS PER ABOVE COLUMN. NO EXTRA EXCEL SHEET(SHEET2,3) AND OTHER INFORMATION IS REQUIRED DURING SENDING THE INFORMATION THROUGH GOOGLE LINK. </t>
  </si>
  <si>
    <t>SIGNATURE OF PRINCIPAL</t>
  </si>
  <si>
    <t xml:space="preserve"> NPS SCHEDULE FOR THE MONTH OF APRIL PAID IN MAY. 2022</t>
  </si>
  <si>
    <t>June 2022 to Aug-2022</t>
  </si>
  <si>
    <t>June Paid in July 2022</t>
  </si>
  <si>
    <t>July Paid in Aug.,2022</t>
  </si>
  <si>
    <t>Aug. Paid in Sept.2022</t>
  </si>
  <si>
    <t>June paid in July, 2022</t>
  </si>
  <si>
    <t>GPF Contribution stop due to retirement on super annuation as on 30.09.2022</t>
  </si>
  <si>
    <t>Sh. Kapil Kumar Kochhar</t>
  </si>
  <si>
    <t>KENDRIYA VIDYALAYA NO.3, JHALANA DOONGRI JAIPUR</t>
  </si>
  <si>
    <t>STAFF UNION CONTRIBUTION DEDUCTION FROM PAYBILL FOR THE MONTH OF JULY-2022</t>
  </si>
  <si>
    <t>UNION CONTRIBUTION :-</t>
  </si>
  <si>
    <t>KVPASS</t>
  </si>
  <si>
    <t xml:space="preserve"> AIKVTA</t>
  </si>
  <si>
    <t>KEVINTSA</t>
  </si>
  <si>
    <t>S.No.</t>
  </si>
  <si>
    <t>Employee Code</t>
  </si>
  <si>
    <t>Name of the Employee</t>
  </si>
  <si>
    <t>Designation</t>
  </si>
  <si>
    <t>Contribution Amount.</t>
  </si>
  <si>
    <t>KV.3,Jaipur</t>
  </si>
  <si>
    <t>Smt. Archna Kumari Meena</t>
  </si>
  <si>
    <t>HPL w.e.f. 03.08.2022 to 05.08.2022= 03 day=1.5 daya= Rs.2516/-</t>
  </si>
  <si>
    <t>August paid in Sept, 2022</t>
  </si>
  <si>
    <t>33429732</t>
  </si>
  <si>
    <t>05.09.2022</t>
  </si>
  <si>
    <t>Five Lakh One Thousand Five Hundred only.</t>
  </si>
  <si>
    <t>PAY BILL NO.07</t>
  </si>
  <si>
    <t>PAY BILL FOR THE MONTH OF SEPT.-2022 PAID IN OCT.- 2022.( Sept-2022)</t>
  </si>
  <si>
    <t>POST VACANT</t>
  </si>
  <si>
    <t>HPL w.e.f. 05.09.2022 &amp; 20.09.2022=2=01days Rs. 2200/-</t>
  </si>
  <si>
    <t>Seventy Six Lakh Ninety Six Thousand Nine Hundred Eighty Six only.</t>
  </si>
  <si>
    <t>18/30</t>
  </si>
  <si>
    <t>8/30</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</si>
</sst>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0.000"/>
    <numFmt numFmtId="174" formatCode="0.0000"/>
    <numFmt numFmtId="175" formatCode="0.00000"/>
    <numFmt numFmtId="176" formatCode="0.000000"/>
    <numFmt numFmtId="177" formatCode="0.0000000"/>
    <numFmt numFmtId="178" formatCode="0.00;[Red]0.00"/>
  </numFmts>
  <fonts count="136">
    <font>
      <sz val="11"/>
      <color theme="1"/>
      <name val="Calibri"/>
      <family val="2"/>
    </font>
    <font>
      <sz val="11"/>
      <color indexed="8"/>
      <name val="Calibri"/>
      <family val="2"/>
    </font>
    <font>
      <sz val="10"/>
      <name val="Arial"/>
      <family val="2"/>
    </font>
    <font>
      <sz val="9"/>
      <name val="Arial"/>
      <family val="2"/>
    </font>
    <font>
      <b/>
      <sz val="9"/>
      <name val="Arial"/>
      <family val="2"/>
    </font>
    <font>
      <b/>
      <sz val="10"/>
      <name val="Arial"/>
      <family val="2"/>
    </font>
    <font>
      <sz val="8"/>
      <name val="Arial"/>
      <family val="2"/>
    </font>
    <font>
      <b/>
      <u val="single"/>
      <sz val="13"/>
      <name val="Times New Roman"/>
      <family val="1"/>
    </font>
    <font>
      <b/>
      <sz val="11"/>
      <name val="Times New Roman"/>
      <family val="1"/>
    </font>
    <font>
      <b/>
      <sz val="8"/>
      <name val="Arial"/>
      <family val="2"/>
    </font>
    <font>
      <sz val="12"/>
      <name val="Arial"/>
      <family val="2"/>
    </font>
    <font>
      <b/>
      <u val="single"/>
      <sz val="16"/>
      <name val="Times New Roman"/>
      <family val="1"/>
    </font>
    <font>
      <sz val="10"/>
      <name val="Times New Roman"/>
      <family val="1"/>
    </font>
    <font>
      <b/>
      <sz val="13"/>
      <name val="Times New Roman"/>
      <family val="1"/>
    </font>
    <font>
      <b/>
      <sz val="14"/>
      <name val="Times New Roman"/>
      <family val="1"/>
    </font>
    <font>
      <b/>
      <sz val="18"/>
      <name val="Times New Roman"/>
      <family val="1"/>
    </font>
    <font>
      <sz val="14"/>
      <name val="Times New Roman"/>
      <family val="1"/>
    </font>
    <font>
      <b/>
      <sz val="7"/>
      <name val="Times New Roman"/>
      <family val="1"/>
    </font>
    <font>
      <b/>
      <sz val="10"/>
      <name val="Times New Roman"/>
      <family val="1"/>
    </font>
    <font>
      <sz val="12"/>
      <name val="Times New Roman"/>
      <family val="1"/>
    </font>
    <font>
      <sz val="9"/>
      <name val="Times New Roman"/>
      <family val="1"/>
    </font>
    <font>
      <sz val="8"/>
      <name val="Times New Roman"/>
      <family val="1"/>
    </font>
    <font>
      <sz val="11"/>
      <name val="Arial"/>
      <family val="2"/>
    </font>
    <font>
      <b/>
      <sz val="12"/>
      <name val="Times New Roman"/>
      <family val="1"/>
    </font>
    <font>
      <sz val="10"/>
      <name val="Arial Unicode MS"/>
      <family val="2"/>
    </font>
    <font>
      <sz val="12"/>
      <name val="Kruti Dev 010"/>
      <family val="0"/>
    </font>
    <font>
      <i/>
      <u val="single"/>
      <sz val="14"/>
      <name val="Times New Roman"/>
      <family val="1"/>
    </font>
    <font>
      <i/>
      <u val="single"/>
      <sz val="12"/>
      <name val="Times New Roman"/>
      <family val="1"/>
    </font>
    <font>
      <sz val="11"/>
      <name val="Times New Roman"/>
      <family val="1"/>
    </font>
    <font>
      <sz val="8"/>
      <name val="Tahoma"/>
      <family val="2"/>
    </font>
    <font>
      <b/>
      <sz val="11"/>
      <color indexed="9"/>
      <name val="Times New Roman"/>
      <family val="1"/>
    </font>
    <font>
      <b/>
      <sz val="9"/>
      <name val="Times New Roman"/>
      <family val="1"/>
    </font>
    <font>
      <sz val="9"/>
      <name val="Arial Narrow"/>
      <family val="2"/>
    </font>
    <font>
      <sz val="11"/>
      <color indexed="8"/>
      <name val="Times New Roman"/>
      <family val="1"/>
    </font>
    <font>
      <sz val="10"/>
      <color indexed="8"/>
      <name val="Times New Roman"/>
      <family val="1"/>
    </font>
    <font>
      <sz val="9"/>
      <color indexed="8"/>
      <name val="Times New Roman"/>
      <family val="1"/>
    </font>
    <font>
      <b/>
      <i/>
      <sz val="8"/>
      <color indexed="20"/>
      <name val="Times New Roman"/>
      <family val="1"/>
    </font>
    <font>
      <u val="single"/>
      <sz val="11"/>
      <color indexed="8"/>
      <name val="Times New Roman"/>
      <family val="1"/>
    </font>
    <font>
      <sz val="10"/>
      <name val="Kruti Dev 010"/>
      <family val="0"/>
    </font>
    <font>
      <b/>
      <u val="single"/>
      <sz val="16"/>
      <name val="DevLys 010 "/>
      <family val="0"/>
    </font>
    <font>
      <b/>
      <sz val="13"/>
      <name val="DevLys 010 "/>
      <family val="0"/>
    </font>
    <font>
      <b/>
      <sz val="14"/>
      <name val="DevLys 010 "/>
      <family val="0"/>
    </font>
    <font>
      <u val="single"/>
      <sz val="10"/>
      <name val="Times New Roman"/>
      <family val="1"/>
    </font>
    <font>
      <u val="single"/>
      <sz val="16"/>
      <name val="Times New Roman"/>
      <family val="1"/>
    </font>
    <font>
      <u val="single"/>
      <sz val="14"/>
      <name val="Times New Roman"/>
      <family val="1"/>
    </font>
    <font>
      <sz val="13"/>
      <name val="Times New Roman"/>
      <family val="1"/>
    </font>
    <font>
      <sz val="7"/>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mbria"/>
      <family val="1"/>
    </font>
    <font>
      <sz val="11"/>
      <color indexed="8"/>
      <name val="Cambria"/>
      <family val="1"/>
    </font>
    <font>
      <sz val="12"/>
      <color indexed="10"/>
      <name val="Cambria"/>
      <family val="1"/>
    </font>
    <font>
      <sz val="12"/>
      <color indexed="10"/>
      <name val="Calibri"/>
      <family val="2"/>
    </font>
    <font>
      <b/>
      <sz val="12"/>
      <color indexed="10"/>
      <name val="Cambria"/>
      <family val="1"/>
    </font>
    <font>
      <b/>
      <sz val="11"/>
      <name val="Cambria"/>
      <family val="1"/>
    </font>
    <font>
      <b/>
      <sz val="10"/>
      <name val="Cambria"/>
      <family val="1"/>
    </font>
    <font>
      <b/>
      <sz val="12"/>
      <color indexed="36"/>
      <name val="Arial"/>
      <family val="2"/>
    </font>
    <font>
      <sz val="11"/>
      <color indexed="36"/>
      <name val="Calibri"/>
      <family val="2"/>
    </font>
    <font>
      <sz val="8"/>
      <name val="Cambria"/>
      <family val="1"/>
    </font>
    <font>
      <b/>
      <sz val="12"/>
      <color indexed="8"/>
      <name val="Calibri"/>
      <family val="2"/>
    </font>
    <font>
      <sz val="11"/>
      <name val="Calibri"/>
      <family val="2"/>
    </font>
    <font>
      <b/>
      <sz val="11"/>
      <color indexed="10"/>
      <name val="Calibri"/>
      <family val="2"/>
    </font>
    <font>
      <b/>
      <sz val="11"/>
      <color indexed="10"/>
      <name val="Cambria"/>
      <family val="1"/>
    </font>
    <font>
      <b/>
      <sz val="11"/>
      <name val="Calibri"/>
      <family val="2"/>
    </font>
    <font>
      <b/>
      <sz val="12"/>
      <name val="Cambria"/>
      <family val="1"/>
    </font>
    <font>
      <sz val="10"/>
      <color indexed="8"/>
      <name val="Calibri"/>
      <family val="2"/>
    </font>
    <font>
      <sz val="7"/>
      <name val="Cambria"/>
      <family val="1"/>
    </font>
    <font>
      <sz val="10"/>
      <name val="Cambria"/>
      <family val="1"/>
    </font>
    <font>
      <b/>
      <sz val="14"/>
      <color indexed="10"/>
      <name val="Calibri"/>
      <family val="2"/>
    </font>
    <font>
      <b/>
      <sz val="12"/>
      <name val="Calibri"/>
      <family val="2"/>
    </font>
    <font>
      <sz val="12"/>
      <color indexed="8"/>
      <name val="Calibri"/>
      <family val="2"/>
    </font>
    <font>
      <sz val="9"/>
      <color indexed="8"/>
      <name val="Bookman Old Style"/>
      <family val="1"/>
    </font>
    <font>
      <sz val="8"/>
      <color indexed="8"/>
      <name val="Bookman Old Style"/>
      <family val="1"/>
    </font>
    <font>
      <sz val="11"/>
      <color indexed="40"/>
      <name val="Calibri"/>
      <family val="2"/>
    </font>
    <font>
      <sz val="11"/>
      <color indexed="10"/>
      <name val="Cambria"/>
      <family val="1"/>
    </font>
    <font>
      <sz val="12"/>
      <color indexed="8"/>
      <name val="Times New Roman"/>
      <family val="1"/>
    </font>
    <font>
      <b/>
      <sz val="12"/>
      <color indexed="8"/>
      <name val="Times New Roman"/>
      <family val="1"/>
    </font>
    <font>
      <b/>
      <sz val="12"/>
      <color indexed="10"/>
      <name val="Calibri"/>
      <family val="2"/>
    </font>
    <font>
      <b/>
      <sz val="16"/>
      <color indexed="8"/>
      <name val="Calibri"/>
      <family val="2"/>
    </font>
    <font>
      <b/>
      <sz val="14"/>
      <color indexed="8"/>
      <name val="Calibri"/>
      <family val="2"/>
    </font>
    <font>
      <sz val="8"/>
      <color indexed="8"/>
      <name val="Calibri"/>
      <family val="2"/>
    </font>
    <font>
      <b/>
      <sz val="10"/>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Cambria"/>
      <family val="1"/>
    </font>
    <font>
      <sz val="12"/>
      <color rgb="FFFF0000"/>
      <name val="Cambria"/>
      <family val="1"/>
    </font>
    <font>
      <sz val="12"/>
      <color rgb="FFFF0000"/>
      <name val="Calibri"/>
      <family val="2"/>
    </font>
    <font>
      <b/>
      <sz val="12"/>
      <color rgb="FFFF0000"/>
      <name val="Cambria"/>
      <family val="1"/>
    </font>
    <font>
      <b/>
      <sz val="12"/>
      <color rgb="FF7030A0"/>
      <name val="Arial"/>
      <family val="2"/>
    </font>
    <font>
      <sz val="11"/>
      <color rgb="FF7030A0"/>
      <name val="Calibri"/>
      <family val="2"/>
    </font>
    <font>
      <b/>
      <sz val="12"/>
      <color theme="1"/>
      <name val="Calibri"/>
      <family val="2"/>
    </font>
    <font>
      <b/>
      <sz val="11"/>
      <color rgb="FFFF0000"/>
      <name val="Calibri"/>
      <family val="2"/>
    </font>
    <font>
      <b/>
      <sz val="11"/>
      <color rgb="FFFF0000"/>
      <name val="Cambria"/>
      <family val="1"/>
    </font>
    <font>
      <sz val="10"/>
      <color theme="1"/>
      <name val="Calibri"/>
      <family val="2"/>
    </font>
    <font>
      <sz val="10"/>
      <color theme="1"/>
      <name val="Times New Roman"/>
      <family val="1"/>
    </font>
    <font>
      <b/>
      <sz val="14"/>
      <color rgb="FFFF0000"/>
      <name val="Calibri"/>
      <family val="2"/>
    </font>
    <font>
      <sz val="12"/>
      <color theme="1"/>
      <name val="Calibri"/>
      <family val="2"/>
    </font>
    <font>
      <sz val="9"/>
      <color theme="1"/>
      <name val="Bookman Old Style"/>
      <family val="1"/>
    </font>
    <font>
      <sz val="8"/>
      <color theme="1"/>
      <name val="Bookman Old Style"/>
      <family val="1"/>
    </font>
    <font>
      <sz val="11"/>
      <color rgb="FF00B0F0"/>
      <name val="Calibri"/>
      <family val="2"/>
    </font>
    <font>
      <sz val="11"/>
      <color rgb="FFFF0000"/>
      <name val="Cambria"/>
      <family val="1"/>
    </font>
    <font>
      <sz val="12"/>
      <color theme="1"/>
      <name val="Times New Roman"/>
      <family val="1"/>
    </font>
    <font>
      <b/>
      <sz val="12"/>
      <color theme="1"/>
      <name val="Times New Roman"/>
      <family val="1"/>
    </font>
    <font>
      <b/>
      <sz val="12"/>
      <color rgb="FFFF0000"/>
      <name val="Calibri"/>
      <family val="2"/>
    </font>
    <font>
      <b/>
      <sz val="16"/>
      <color theme="1"/>
      <name val="Calibri"/>
      <family val="2"/>
    </font>
    <font>
      <b/>
      <sz val="14"/>
      <color theme="1"/>
      <name val="Calibri"/>
      <family val="2"/>
    </font>
    <font>
      <sz val="8"/>
      <color theme="1"/>
      <name val="Calibri"/>
      <family val="2"/>
    </font>
    <font>
      <b/>
      <sz val="10"/>
      <color rgb="FFFF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B0F0"/>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indexed="23"/>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style="thin"/>
      <right/>
      <top style="thin"/>
      <bottom style="thin"/>
    </border>
    <border>
      <left/>
      <right style="thin"/>
      <top style="thin"/>
      <bottom style="thin"/>
    </border>
    <border>
      <left style="medium"/>
      <right style="medium"/>
      <top style="medium"/>
      <bottom style="medium"/>
    </border>
    <border>
      <left style="thin"/>
      <right style="thin"/>
      <top style="thin"/>
      <bottom style="medium"/>
    </border>
    <border>
      <left style="thin"/>
      <right/>
      <top style="thin"/>
      <bottom style="medium"/>
    </border>
    <border>
      <left/>
      <right style="thin"/>
      <top/>
      <bottom style="medium"/>
    </border>
    <border>
      <left style="thin"/>
      <right style="thin"/>
      <top/>
      <bottom style="medium"/>
    </border>
    <border>
      <left style="medium"/>
      <right style="thin"/>
      <top style="thin"/>
      <bottom style="thin"/>
    </border>
    <border>
      <left style="thin"/>
      <right style="thin"/>
      <top/>
      <bottom style="thin"/>
    </border>
    <border>
      <left style="medium"/>
      <right/>
      <top/>
      <bottom style="thin"/>
    </border>
    <border>
      <left style="thin"/>
      <right style="medium"/>
      <top style="thin"/>
      <bottom style="thin"/>
    </border>
    <border>
      <left style="medium"/>
      <right style="medium"/>
      <top style="thin"/>
      <bottom style="thin"/>
    </border>
    <border>
      <left style="thin"/>
      <right/>
      <top>
        <color indexed="63"/>
      </top>
      <bottom style="medium"/>
    </border>
    <border>
      <left style="medium"/>
      <right/>
      <top>
        <color indexed="63"/>
      </top>
      <bottom style="medium"/>
    </border>
    <border>
      <left style="medium"/>
      <right style="medium"/>
      <top/>
      <bottom style="medium"/>
    </border>
    <border>
      <left style="thin"/>
      <right style="medium"/>
      <top>
        <color indexed="63"/>
      </top>
      <bottom style="medium"/>
    </border>
    <border>
      <left style="thin"/>
      <right/>
      <top style="thin"/>
      <bottom/>
    </border>
    <border>
      <left>
        <color indexed="63"/>
      </left>
      <right>
        <color indexed="63"/>
      </right>
      <top style="thin"/>
      <bottom>
        <color indexed="63"/>
      </bottom>
    </border>
    <border>
      <left/>
      <right style="thin"/>
      <top style="thin"/>
      <bottom/>
    </border>
    <border>
      <left style="thin"/>
      <right/>
      <top/>
      <bottom/>
    </border>
    <border>
      <left/>
      <right style="thin"/>
      <top/>
      <bottom/>
    </border>
    <border>
      <left style="thin"/>
      <right style="hair"/>
      <top style="thin"/>
      <bottom style="thin"/>
    </border>
    <border>
      <left style="hair"/>
      <right style="hair"/>
      <top style="thin"/>
      <bottom style="thin"/>
    </border>
    <border>
      <left style="hair"/>
      <right style="thin"/>
      <top style="thin"/>
      <bottom style="thin"/>
    </border>
    <border>
      <left style="thin"/>
      <right/>
      <top/>
      <bottom style="thin"/>
    </border>
    <border>
      <left>
        <color indexed="63"/>
      </left>
      <right>
        <color indexed="63"/>
      </right>
      <top>
        <color indexed="63"/>
      </top>
      <bottom style="thin"/>
    </border>
    <border>
      <left/>
      <right style="thin"/>
      <top/>
      <bottom style="thin"/>
    </border>
    <border>
      <left style="hair"/>
      <right style="hair"/>
      <top style="thin"/>
      <bottom>
        <color indexed="63"/>
      </bottom>
    </border>
    <border>
      <left style="hair"/>
      <right style="thin"/>
      <top style="thin"/>
      <bottom>
        <color indexed="63"/>
      </bottom>
    </border>
    <border>
      <left style="thin"/>
      <right style="hair"/>
      <top style="thin"/>
      <bottom>
        <color indexed="63"/>
      </bottom>
    </border>
    <border>
      <left style="hair"/>
      <right>
        <color indexed="63"/>
      </right>
      <top style="thin"/>
      <bottom>
        <color indexed="63"/>
      </bottom>
    </border>
    <border>
      <left style="thin"/>
      <right style="thin"/>
      <top style="thin"/>
      <bottom>
        <color indexed="63"/>
      </bottom>
    </border>
    <border>
      <left style="medium"/>
      <right style="thin"/>
      <top style="medium"/>
      <bottom style="thin"/>
    </border>
    <border>
      <left style="medium"/>
      <right style="thin"/>
      <top style="thin"/>
      <bottom style="medium"/>
    </border>
    <border>
      <left style="thin"/>
      <right style="thin"/>
      <top style="medium"/>
      <bottom style="thin"/>
    </border>
    <border>
      <left/>
      <right style="medium"/>
      <top style="medium"/>
      <bottom style="thin"/>
    </border>
    <border>
      <left style="thin"/>
      <right style="medium"/>
      <top style="thin"/>
      <bottom style="medium"/>
    </border>
    <border>
      <left style="thin"/>
      <right/>
      <top style="medium"/>
      <bottom style="thin"/>
    </border>
    <border>
      <left style="medium"/>
      <right/>
      <top style="medium"/>
      <bottom style="thin"/>
    </border>
    <border>
      <left style="medium"/>
      <right/>
      <top style="thin"/>
      <bottom style="medium"/>
    </border>
    <border>
      <left style="medium"/>
      <right style="medium"/>
      <top style="medium"/>
      <bottom style="thin"/>
    </border>
    <border>
      <left style="medium"/>
      <right style="medium"/>
      <top style="thin"/>
      <bottom style="medium"/>
    </border>
    <border>
      <left/>
      <right/>
      <top>
        <color indexed="63"/>
      </top>
      <bottom style="medium"/>
    </border>
    <border>
      <left>
        <color indexed="63"/>
      </left>
      <right>
        <color indexed="63"/>
      </right>
      <top style="medium"/>
      <bottom>
        <color indexed="63"/>
      </bottom>
    </border>
    <border>
      <left style="medium"/>
      <right style="medium"/>
      <top style="medium"/>
      <bottom/>
    </border>
    <border>
      <left style="medium"/>
      <right style="medium"/>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color indexed="63"/>
      </left>
      <right style="thin"/>
      <top style="thin"/>
      <bottom style="medium"/>
    </border>
    <border>
      <left/>
      <right style="thin"/>
      <top style="medium"/>
      <bottom style="medium"/>
    </border>
    <border>
      <left style="thin"/>
      <right style="thin"/>
      <top style="medium"/>
      <bottom style="medium"/>
    </border>
    <border>
      <left style="thin"/>
      <right style="medium"/>
      <top style="medium"/>
      <bottom style="medium"/>
    </border>
    <border>
      <left style="hair"/>
      <right>
        <color indexed="63"/>
      </right>
      <top style="thin"/>
      <bottom style="thin"/>
    </border>
    <border>
      <left>
        <color indexed="63"/>
      </left>
      <right>
        <color indexed="63"/>
      </right>
      <top>
        <color indexed="63"/>
      </top>
      <bottom style="hair"/>
    </border>
    <border>
      <left>
        <color indexed="63"/>
      </left>
      <right style="hair"/>
      <top>
        <color indexed="63"/>
      </top>
      <bottom style="hair"/>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6" fillId="14" borderId="0" applyNumberFormat="0" applyBorder="0" applyAlignment="0" applyProtection="0"/>
    <xf numFmtId="0" fontId="96" fillId="15" borderId="0" applyNumberFormat="0" applyBorder="0" applyAlignment="0" applyProtection="0"/>
    <xf numFmtId="0" fontId="96" fillId="16"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19" borderId="0" applyNumberFormat="0" applyBorder="0" applyAlignment="0" applyProtection="0"/>
    <xf numFmtId="0" fontId="96" fillId="20"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7" fillId="26" borderId="0" applyNumberFormat="0" applyBorder="0" applyAlignment="0" applyProtection="0"/>
    <xf numFmtId="0" fontId="98" fillId="27" borderId="1" applyNumberFormat="0" applyAlignment="0" applyProtection="0"/>
    <xf numFmtId="0" fontId="9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0" fillId="0" borderId="0" applyNumberFormat="0" applyFill="0" applyBorder="0" applyAlignment="0" applyProtection="0"/>
    <xf numFmtId="0" fontId="101" fillId="29" borderId="0" applyNumberFormat="0" applyBorder="0" applyAlignment="0" applyProtection="0"/>
    <xf numFmtId="0" fontId="102" fillId="0" borderId="3" applyNumberFormat="0" applyFill="0" applyAlignment="0" applyProtection="0"/>
    <xf numFmtId="0" fontId="103" fillId="0" borderId="4" applyNumberFormat="0" applyFill="0" applyAlignment="0" applyProtection="0"/>
    <xf numFmtId="0" fontId="104" fillId="0" borderId="5" applyNumberFormat="0" applyFill="0" applyAlignment="0" applyProtection="0"/>
    <xf numFmtId="0" fontId="104" fillId="0" borderId="0" applyNumberFormat="0" applyFill="0" applyBorder="0" applyAlignment="0" applyProtection="0"/>
    <xf numFmtId="0" fontId="105" fillId="30" borderId="1" applyNumberFormat="0" applyAlignment="0" applyProtection="0"/>
    <xf numFmtId="0" fontId="106" fillId="0" borderId="6" applyNumberFormat="0" applyFill="0" applyAlignment="0" applyProtection="0"/>
    <xf numFmtId="0" fontId="107" fillId="31" borderId="0" applyNumberFormat="0" applyBorder="0" applyAlignment="0" applyProtection="0"/>
    <xf numFmtId="0" fontId="2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108" fillId="27" borderId="8" applyNumberFormat="0" applyAlignment="0" applyProtection="0"/>
    <xf numFmtId="9" fontId="0" fillId="0" borderId="0" applyFont="0" applyFill="0" applyBorder="0" applyAlignment="0" applyProtection="0"/>
    <xf numFmtId="0" fontId="109" fillId="0" borderId="0" applyNumberFormat="0" applyFill="0" applyBorder="0" applyAlignment="0" applyProtection="0"/>
    <xf numFmtId="0" fontId="110" fillId="0" borderId="9" applyNumberFormat="0" applyFill="0" applyAlignment="0" applyProtection="0"/>
    <xf numFmtId="0" fontId="111" fillId="0" borderId="0" applyNumberFormat="0" applyFill="0" applyBorder="0" applyAlignment="0" applyProtection="0"/>
  </cellStyleXfs>
  <cellXfs count="654">
    <xf numFmtId="0" fontId="0" fillId="0" borderId="0" xfId="0" applyFont="1" applyAlignment="1">
      <alignment/>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textRotation="90" wrapText="1"/>
    </xf>
    <xf numFmtId="0" fontId="63" fillId="0" borderId="10" xfId="0" applyFont="1" applyFill="1" applyBorder="1" applyAlignment="1">
      <alignment horizontal="center" vertical="center"/>
    </xf>
    <xf numFmtId="0" fontId="112" fillId="0" borderId="10" xfId="0" applyFont="1" applyFill="1" applyBorder="1" applyAlignment="1">
      <alignment horizontal="center" vertical="center"/>
    </xf>
    <xf numFmtId="0" fontId="63" fillId="33" borderId="10" xfId="0" applyFont="1" applyFill="1" applyBorder="1" applyAlignment="1">
      <alignment horizontal="center" vertical="center"/>
    </xf>
    <xf numFmtId="0" fontId="7" fillId="0" borderId="11" xfId="0" applyFont="1" applyFill="1" applyBorder="1" applyAlignment="1">
      <alignment vertical="center"/>
    </xf>
    <xf numFmtId="0" fontId="63" fillId="0" borderId="0" xfId="0" applyFont="1" applyFill="1" applyAlignment="1">
      <alignment vertical="center"/>
    </xf>
    <xf numFmtId="0" fontId="63" fillId="0" borderId="10" xfId="0" applyFont="1" applyFill="1" applyBorder="1" applyAlignment="1">
      <alignment vertical="center"/>
    </xf>
    <xf numFmtId="0" fontId="63" fillId="33" borderId="0" xfId="0" applyFont="1" applyFill="1" applyAlignment="1">
      <alignment vertical="center"/>
    </xf>
    <xf numFmtId="0" fontId="4" fillId="34" borderId="10" xfId="0" applyFont="1" applyFill="1" applyBorder="1" applyAlignment="1">
      <alignment horizontal="center" vertical="center" textRotation="90" wrapText="1"/>
    </xf>
    <xf numFmtId="0" fontId="4" fillId="35" borderId="10" xfId="0" applyFont="1" applyFill="1" applyBorder="1" applyAlignment="1">
      <alignment horizontal="center" vertical="center" textRotation="90" wrapText="1"/>
    </xf>
    <xf numFmtId="0" fontId="4" fillId="36" borderId="10" xfId="0" applyFont="1" applyFill="1" applyBorder="1" applyAlignment="1">
      <alignment horizontal="center" vertical="center" textRotation="90" wrapText="1"/>
    </xf>
    <xf numFmtId="0" fontId="9" fillId="35" borderId="10" xfId="0" applyFont="1" applyFill="1" applyBorder="1" applyAlignment="1">
      <alignment horizontal="center" vertical="center" textRotation="90" wrapText="1"/>
    </xf>
    <xf numFmtId="0" fontId="113" fillId="0" borderId="10" xfId="0" applyFont="1" applyBorder="1" applyAlignment="1">
      <alignment horizontal="center" vertical="center"/>
    </xf>
    <xf numFmtId="0" fontId="113" fillId="0" borderId="10" xfId="0" applyFont="1" applyBorder="1" applyAlignment="1">
      <alignment horizontal="center" vertical="center" wrapText="1"/>
    </xf>
    <xf numFmtId="0" fontId="113" fillId="0" borderId="10" xfId="0" applyFont="1" applyFill="1" applyBorder="1" applyAlignment="1">
      <alignment vertical="center"/>
    </xf>
    <xf numFmtId="0" fontId="113" fillId="0" borderId="10" xfId="0" applyFont="1" applyBorder="1" applyAlignment="1">
      <alignment vertical="center"/>
    </xf>
    <xf numFmtId="0" fontId="114" fillId="0" borderId="0" xfId="0" applyFont="1" applyFill="1" applyAlignment="1">
      <alignment vertical="center"/>
    </xf>
    <xf numFmtId="0" fontId="115" fillId="0" borderId="10" xfId="0" applyFont="1" applyBorder="1" applyAlignment="1">
      <alignment vertical="center"/>
    </xf>
    <xf numFmtId="0" fontId="113" fillId="0" borderId="10" xfId="0" applyFont="1" applyBorder="1" applyAlignment="1" quotePrefix="1">
      <alignment vertical="center" wrapText="1"/>
    </xf>
    <xf numFmtId="0" fontId="68" fillId="0" borderId="10" xfId="0" applyFont="1" applyBorder="1" applyAlignment="1">
      <alignment horizontal="center" vertical="center"/>
    </xf>
    <xf numFmtId="0" fontId="69" fillId="0" borderId="10" xfId="0" applyFont="1" applyBorder="1" applyAlignment="1">
      <alignment vertical="center"/>
    </xf>
    <xf numFmtId="0" fontId="110" fillId="0" borderId="0" xfId="0" applyFont="1" applyFill="1" applyAlignment="1">
      <alignment vertical="center"/>
    </xf>
    <xf numFmtId="0" fontId="68" fillId="0" borderId="10" xfId="0" applyFont="1" applyBorder="1" applyAlignment="1" quotePrefix="1">
      <alignment vertical="center" wrapText="1"/>
    </xf>
    <xf numFmtId="0" fontId="0" fillId="0" borderId="10" xfId="0" applyFill="1" applyBorder="1" applyAlignment="1">
      <alignment horizontal="center" vertical="center"/>
    </xf>
    <xf numFmtId="0" fontId="6" fillId="33" borderId="10" xfId="0" applyFont="1" applyFill="1" applyBorder="1" applyAlignment="1">
      <alignment horizontal="center" vertical="center" textRotation="90" wrapText="1"/>
    </xf>
    <xf numFmtId="0" fontId="0" fillId="0" borderId="10" xfId="0" applyFill="1" applyBorder="1" applyAlignment="1">
      <alignment vertical="center"/>
    </xf>
    <xf numFmtId="0" fontId="63" fillId="0" borderId="10" xfId="0" applyFont="1" applyFill="1" applyBorder="1" applyAlignment="1">
      <alignment horizontal="center" vertical="center" wrapText="1"/>
    </xf>
    <xf numFmtId="0" fontId="64" fillId="0" borderId="10" xfId="0" applyFont="1" applyFill="1" applyBorder="1" applyAlignment="1">
      <alignment vertical="center"/>
    </xf>
    <xf numFmtId="0" fontId="112" fillId="0" borderId="10" xfId="0" applyFont="1" applyFill="1" applyBorder="1" applyAlignment="1">
      <alignment vertical="center"/>
    </xf>
    <xf numFmtId="0" fontId="0" fillId="0" borderId="10" xfId="0" applyFont="1" applyFill="1" applyBorder="1" applyAlignment="1">
      <alignment vertical="center" wrapText="1"/>
    </xf>
    <xf numFmtId="0" fontId="0" fillId="0" borderId="10" xfId="0" applyFill="1" applyBorder="1" applyAlignment="1">
      <alignment vertical="center" wrapText="1"/>
    </xf>
    <xf numFmtId="0" fontId="116" fillId="0" borderId="10" xfId="0" applyFont="1" applyFill="1" applyBorder="1" applyAlignment="1">
      <alignment vertical="center" wrapText="1"/>
    </xf>
    <xf numFmtId="0" fontId="63" fillId="0" borderId="10" xfId="0" applyNumberFormat="1" applyFont="1" applyFill="1" applyBorder="1" applyAlignment="1">
      <alignment vertical="center"/>
    </xf>
    <xf numFmtId="1" fontId="116" fillId="0" borderId="10" xfId="0" applyNumberFormat="1" applyFont="1" applyFill="1" applyBorder="1" applyAlignment="1">
      <alignment vertical="center" wrapText="1"/>
    </xf>
    <xf numFmtId="0" fontId="117" fillId="0" borderId="10" xfId="0" applyFont="1" applyFill="1" applyBorder="1" applyAlignment="1">
      <alignment vertical="center" wrapText="1"/>
    </xf>
    <xf numFmtId="0" fontId="110" fillId="0" borderId="10" xfId="0" applyFont="1" applyFill="1" applyBorder="1" applyAlignment="1">
      <alignment vertical="center" wrapText="1"/>
    </xf>
    <xf numFmtId="0" fontId="72" fillId="0" borderId="10" xfId="0" applyFont="1" applyFill="1" applyBorder="1" applyAlignment="1">
      <alignment vertical="center" wrapText="1"/>
    </xf>
    <xf numFmtId="0" fontId="0" fillId="0" borderId="0" xfId="0" applyFill="1" applyAlignment="1">
      <alignment vertical="center"/>
    </xf>
    <xf numFmtId="0" fontId="118" fillId="0" borderId="0" xfId="0" applyFont="1" applyFill="1" applyAlignment="1">
      <alignment horizontal="left" vertical="center"/>
    </xf>
    <xf numFmtId="0" fontId="0" fillId="0" borderId="0" xfId="0" applyFill="1" applyAlignment="1">
      <alignment vertical="center" wrapText="1"/>
    </xf>
    <xf numFmtId="0" fontId="0" fillId="0" borderId="0" xfId="0" applyFill="1" applyAlignment="1">
      <alignment horizontal="left" vertical="center"/>
    </xf>
    <xf numFmtId="0" fontId="3"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4" fillId="37" borderId="10" xfId="0" applyFont="1" applyFill="1" applyBorder="1" applyAlignment="1" applyProtection="1">
      <alignment horizontal="center" vertical="center" textRotation="90" wrapText="1"/>
      <protection locked="0"/>
    </xf>
    <xf numFmtId="0" fontId="74" fillId="0" borderId="0" xfId="0" applyFont="1" applyFill="1" applyAlignment="1">
      <alignment horizontal="center" vertical="center"/>
    </xf>
    <xf numFmtId="0" fontId="64" fillId="0" borderId="10" xfId="0" applyFont="1" applyFill="1" applyBorder="1" applyAlignment="1">
      <alignment horizontal="left" vertical="center"/>
    </xf>
    <xf numFmtId="0" fontId="63" fillId="0" borderId="10" xfId="0" applyFont="1" applyFill="1" applyBorder="1" applyAlignment="1">
      <alignment horizontal="left" vertical="center"/>
    </xf>
    <xf numFmtId="0" fontId="119" fillId="0" borderId="10" xfId="0" applyFont="1" applyFill="1" applyBorder="1" applyAlignment="1">
      <alignment vertical="center"/>
    </xf>
    <xf numFmtId="0" fontId="63" fillId="0" borderId="0" xfId="0" applyFont="1" applyAlignment="1">
      <alignment vertical="center"/>
    </xf>
    <xf numFmtId="0" fontId="63" fillId="33" borderId="10" xfId="0" applyFont="1" applyFill="1" applyBorder="1" applyAlignment="1">
      <alignment vertical="center"/>
    </xf>
    <xf numFmtId="0" fontId="0" fillId="33" borderId="10" xfId="0" applyFill="1" applyBorder="1" applyAlignment="1">
      <alignment vertical="center"/>
    </xf>
    <xf numFmtId="0" fontId="112" fillId="0" borderId="10" xfId="0" applyFont="1" applyFill="1" applyBorder="1" applyAlignment="1">
      <alignment horizontal="left" vertical="center"/>
    </xf>
    <xf numFmtId="0" fontId="112" fillId="0" borderId="0" xfId="0" applyFont="1" applyAlignment="1">
      <alignment vertical="center"/>
    </xf>
    <xf numFmtId="0" fontId="64" fillId="33" borderId="10" xfId="0" applyFont="1" applyFill="1" applyBorder="1" applyAlignment="1">
      <alignment vertical="center"/>
    </xf>
    <xf numFmtId="0" fontId="63" fillId="33" borderId="10" xfId="0" applyFont="1" applyFill="1" applyBorder="1" applyAlignment="1">
      <alignment horizontal="left" vertical="center"/>
    </xf>
    <xf numFmtId="0" fontId="112" fillId="0" borderId="10" xfId="0" applyNumberFormat="1" applyFont="1" applyFill="1" applyBorder="1" applyAlignment="1">
      <alignment vertical="center"/>
    </xf>
    <xf numFmtId="0" fontId="112" fillId="33" borderId="0" xfId="0" applyFont="1" applyFill="1" applyAlignment="1">
      <alignment vertical="center"/>
    </xf>
    <xf numFmtId="0" fontId="72" fillId="0" borderId="10" xfId="0" applyFont="1" applyFill="1" applyBorder="1" applyAlignment="1">
      <alignment vertical="center"/>
    </xf>
    <xf numFmtId="0" fontId="63" fillId="36" borderId="0" xfId="0" applyFont="1" applyFill="1" applyAlignment="1">
      <alignment vertical="center"/>
    </xf>
    <xf numFmtId="0" fontId="64" fillId="0" borderId="10" xfId="0" applyNumberFormat="1" applyFont="1" applyFill="1" applyBorder="1" applyAlignment="1">
      <alignment vertical="center"/>
    </xf>
    <xf numFmtId="0" fontId="0" fillId="0" borderId="10" xfId="0" applyFont="1" applyFill="1" applyBorder="1" applyAlignment="1">
      <alignment horizontal="center" vertical="center"/>
    </xf>
    <xf numFmtId="0" fontId="116" fillId="33" borderId="10" xfId="0" applyFont="1" applyFill="1" applyBorder="1" applyAlignment="1">
      <alignment vertical="center" wrapText="1"/>
    </xf>
    <xf numFmtId="0" fontId="63" fillId="33" borderId="10" xfId="0" applyNumberFormat="1" applyFont="1" applyFill="1" applyBorder="1" applyAlignment="1">
      <alignment vertical="center"/>
    </xf>
    <xf numFmtId="1" fontId="116" fillId="33" borderId="10" xfId="0" applyNumberFormat="1" applyFont="1" applyFill="1" applyBorder="1" applyAlignment="1">
      <alignment vertical="center" wrapText="1"/>
    </xf>
    <xf numFmtId="0" fontId="0" fillId="33" borderId="10" xfId="0" applyFill="1" applyBorder="1" applyAlignment="1">
      <alignment vertical="center" wrapText="1"/>
    </xf>
    <xf numFmtId="0" fontId="110" fillId="33" borderId="10" xfId="0" applyFont="1" applyFill="1" applyBorder="1" applyAlignment="1">
      <alignment vertical="center" wrapText="1"/>
    </xf>
    <xf numFmtId="0" fontId="72" fillId="33" borderId="10" xfId="0" applyFont="1" applyFill="1" applyBorder="1" applyAlignment="1">
      <alignment vertical="center" wrapText="1"/>
    </xf>
    <xf numFmtId="0" fontId="0" fillId="33" borderId="0" xfId="0" applyFill="1" applyAlignment="1">
      <alignment vertical="center"/>
    </xf>
    <xf numFmtId="0" fontId="63" fillId="35" borderId="10" xfId="0" applyFont="1" applyFill="1" applyBorder="1" applyAlignment="1">
      <alignment vertical="center"/>
    </xf>
    <xf numFmtId="0" fontId="63" fillId="33" borderId="10" xfId="0" applyFont="1" applyFill="1" applyBorder="1" applyAlignment="1">
      <alignment horizontal="center" vertical="center" wrapText="1"/>
    </xf>
    <xf numFmtId="17" fontId="63" fillId="35" borderId="10" xfId="0" applyNumberFormat="1" applyFont="1" applyFill="1" applyBorder="1" applyAlignment="1" quotePrefix="1">
      <alignment vertical="center"/>
    </xf>
    <xf numFmtId="16" fontId="69" fillId="35" borderId="10" xfId="0" applyNumberFormat="1" applyFont="1" applyFill="1" applyBorder="1" applyAlignment="1" quotePrefix="1">
      <alignment vertical="center"/>
    </xf>
    <xf numFmtId="0" fontId="120" fillId="0" borderId="0" xfId="0" applyFont="1" applyFill="1" applyAlignment="1">
      <alignment vertical="center"/>
    </xf>
    <xf numFmtId="0" fontId="119" fillId="0" borderId="0" xfId="0" applyFont="1" applyFill="1" applyAlignment="1">
      <alignment vertical="center"/>
    </xf>
    <xf numFmtId="0" fontId="119" fillId="0" borderId="10" xfId="0" applyFont="1" applyFill="1" applyBorder="1" applyAlignment="1">
      <alignment horizontal="left" vertical="center"/>
    </xf>
    <xf numFmtId="0" fontId="77" fillId="0" borderId="10" xfId="0" applyFont="1" applyFill="1" applyBorder="1" applyAlignment="1">
      <alignment horizontal="center" vertical="center"/>
    </xf>
    <xf numFmtId="0" fontId="118" fillId="0" borderId="10" xfId="0" applyFont="1" applyFill="1" applyBorder="1" applyAlignment="1">
      <alignment vertical="center" wrapText="1"/>
    </xf>
    <xf numFmtId="0" fontId="63" fillId="0" borderId="10" xfId="0" applyFont="1" applyBorder="1" applyAlignment="1">
      <alignment vertical="center"/>
    </xf>
    <xf numFmtId="1" fontId="63" fillId="0" borderId="10" xfId="0" applyNumberFormat="1" applyFont="1" applyBorder="1" applyAlignment="1">
      <alignment vertical="center"/>
    </xf>
    <xf numFmtId="0" fontId="69" fillId="0" borderId="10" xfId="0" applyFont="1" applyBorder="1" applyAlignment="1">
      <alignment vertical="center" wrapText="1"/>
    </xf>
    <xf numFmtId="0" fontId="2" fillId="33" borderId="10" xfId="0" applyFont="1" applyFill="1" applyBorder="1" applyAlignment="1">
      <alignment vertical="center" wrapText="1"/>
    </xf>
    <xf numFmtId="0" fontId="0" fillId="0" borderId="10" xfId="0" applyBorder="1" applyAlignment="1">
      <alignment vertical="center" wrapText="1"/>
    </xf>
    <xf numFmtId="0" fontId="2" fillId="0" borderId="10" xfId="0" applyFont="1" applyBorder="1" applyAlignment="1">
      <alignment vertical="center" wrapText="1"/>
    </xf>
    <xf numFmtId="0" fontId="0" fillId="0" borderId="12" xfId="0" applyFill="1" applyBorder="1" applyAlignment="1">
      <alignment vertical="center"/>
    </xf>
    <xf numFmtId="0" fontId="0" fillId="0" borderId="11" xfId="0" applyFill="1" applyBorder="1" applyAlignment="1">
      <alignment vertical="center"/>
    </xf>
    <xf numFmtId="0" fontId="0" fillId="0" borderId="13" xfId="0" applyFill="1" applyBorder="1" applyAlignment="1">
      <alignment vertical="center" wrapText="1"/>
    </xf>
    <xf numFmtId="0" fontId="78" fillId="0" borderId="10" xfId="0" applyFont="1" applyBorder="1" applyAlignment="1">
      <alignment horizontal="center" vertical="center" wrapText="1"/>
    </xf>
    <xf numFmtId="0" fontId="6" fillId="33" borderId="10" xfId="0" applyFont="1" applyFill="1" applyBorder="1" applyAlignment="1">
      <alignment horizontal="center" vertical="center" wrapText="1" readingOrder="1"/>
    </xf>
    <xf numFmtId="0" fontId="6" fillId="33" borderId="10" xfId="0" applyFont="1" applyFill="1" applyBorder="1" applyAlignment="1">
      <alignment horizontal="center" vertical="center" wrapText="1"/>
    </xf>
    <xf numFmtId="0" fontId="121" fillId="0" borderId="0" xfId="0" applyFont="1" applyFill="1" applyAlignment="1">
      <alignment vertical="center"/>
    </xf>
    <xf numFmtId="0" fontId="121" fillId="0" borderId="10" xfId="0" applyFont="1" applyFill="1" applyBorder="1" applyAlignment="1">
      <alignment vertical="center"/>
    </xf>
    <xf numFmtId="0" fontId="121" fillId="0" borderId="10" xfId="0" applyFont="1" applyFill="1" applyBorder="1" applyAlignment="1">
      <alignment vertical="center" wrapText="1"/>
    </xf>
    <xf numFmtId="0" fontId="68" fillId="0" borderId="0" xfId="0" applyFont="1" applyAlignment="1">
      <alignment vertical="center"/>
    </xf>
    <xf numFmtId="0" fontId="80" fillId="0" borderId="0" xfId="0" applyFont="1" applyAlignment="1">
      <alignment vertical="center" wrapText="1"/>
    </xf>
    <xf numFmtId="0" fontId="63" fillId="0" borderId="0" xfId="0" applyFont="1" applyBorder="1" applyAlignment="1">
      <alignment vertical="center"/>
    </xf>
    <xf numFmtId="0" fontId="68" fillId="0" borderId="10" xfId="0" applyFont="1" applyBorder="1" applyAlignment="1">
      <alignment vertical="center"/>
    </xf>
    <xf numFmtId="0" fontId="68" fillId="33" borderId="10" xfId="0" applyFont="1" applyFill="1" applyBorder="1" applyAlignment="1">
      <alignment vertical="center"/>
    </xf>
    <xf numFmtId="0" fontId="68" fillId="0" borderId="0" xfId="0" applyFont="1" applyBorder="1" applyAlignment="1">
      <alignment vertical="center"/>
    </xf>
    <xf numFmtId="0" fontId="4" fillId="19" borderId="10" xfId="0" applyFont="1" applyFill="1" applyBorder="1" applyAlignment="1">
      <alignment horizontal="center" vertical="center" textRotation="90" wrapText="1"/>
    </xf>
    <xf numFmtId="1" fontId="0" fillId="0" borderId="10" xfId="0" applyNumberFormat="1" applyFill="1" applyBorder="1" applyAlignment="1">
      <alignment vertical="center" wrapText="1"/>
    </xf>
    <xf numFmtId="1" fontId="112" fillId="0" borderId="10" xfId="0" applyNumberFormat="1" applyFont="1" applyFill="1" applyBorder="1" applyAlignment="1">
      <alignment vertical="center"/>
    </xf>
    <xf numFmtId="0" fontId="63" fillId="0" borderId="10" xfId="0" applyFont="1" applyBorder="1" applyAlignment="1">
      <alignment horizontal="center" vertical="center"/>
    </xf>
    <xf numFmtId="0" fontId="81" fillId="0" borderId="10" xfId="0" applyFont="1" applyBorder="1" applyAlignment="1">
      <alignment horizontal="center" vertical="center"/>
    </xf>
    <xf numFmtId="0" fontId="0" fillId="37" borderId="10" xfId="0" applyFill="1" applyBorder="1" applyAlignment="1">
      <alignment vertical="center"/>
    </xf>
    <xf numFmtId="0" fontId="63" fillId="37" borderId="10" xfId="0" applyFont="1" applyFill="1" applyBorder="1" applyAlignment="1">
      <alignment horizontal="center" vertical="center"/>
    </xf>
    <xf numFmtId="0" fontId="64" fillId="37" borderId="10" xfId="0" applyFont="1" applyFill="1" applyBorder="1" applyAlignment="1">
      <alignment vertical="center"/>
    </xf>
    <xf numFmtId="0" fontId="63" fillId="37" borderId="10" xfId="0" applyFont="1" applyFill="1" applyBorder="1" applyAlignment="1">
      <alignment vertical="center"/>
    </xf>
    <xf numFmtId="0" fontId="112" fillId="37" borderId="10" xfId="0" applyFont="1" applyFill="1" applyBorder="1" applyAlignment="1">
      <alignment vertical="center"/>
    </xf>
    <xf numFmtId="0" fontId="0" fillId="37" borderId="10" xfId="0" applyFill="1" applyBorder="1" applyAlignment="1">
      <alignment vertical="center" wrapText="1"/>
    </xf>
    <xf numFmtId="0" fontId="116" fillId="37" borderId="10" xfId="0" applyFont="1" applyFill="1" applyBorder="1" applyAlignment="1">
      <alignment vertical="center" wrapText="1"/>
    </xf>
    <xf numFmtId="0" fontId="63" fillId="37" borderId="10" xfId="0" applyNumberFormat="1" applyFont="1" applyFill="1" applyBorder="1" applyAlignment="1">
      <alignment vertical="center"/>
    </xf>
    <xf numFmtId="1" fontId="116" fillId="37" borderId="10" xfId="0" applyNumberFormat="1" applyFont="1" applyFill="1" applyBorder="1" applyAlignment="1">
      <alignment vertical="center" wrapText="1"/>
    </xf>
    <xf numFmtId="0" fontId="117" fillId="37" borderId="10" xfId="0" applyFont="1" applyFill="1" applyBorder="1" applyAlignment="1">
      <alignment vertical="center" wrapText="1"/>
    </xf>
    <xf numFmtId="0" fontId="110" fillId="37" borderId="10" xfId="0" applyFont="1" applyFill="1" applyBorder="1" applyAlignment="1">
      <alignment vertical="center" wrapText="1"/>
    </xf>
    <xf numFmtId="0" fontId="72" fillId="37" borderId="10" xfId="0" applyFont="1" applyFill="1" applyBorder="1" applyAlignment="1">
      <alignment vertical="center" wrapText="1"/>
    </xf>
    <xf numFmtId="0" fontId="63" fillId="37" borderId="0" xfId="0" applyFont="1" applyFill="1" applyAlignment="1">
      <alignment vertical="center"/>
    </xf>
    <xf numFmtId="0" fontId="0" fillId="37" borderId="0" xfId="0" applyFill="1" applyAlignment="1">
      <alignment vertical="center"/>
    </xf>
    <xf numFmtId="0" fontId="12" fillId="0" borderId="0" xfId="0" applyFont="1" applyAlignment="1">
      <alignment/>
    </xf>
    <xf numFmtId="0" fontId="13" fillId="0" borderId="0" xfId="0" applyFont="1" applyAlignment="1">
      <alignment horizontal="left" vertical="top" wrapText="1"/>
    </xf>
    <xf numFmtId="17" fontId="14" fillId="0" borderId="0" xfId="0" applyNumberFormat="1" applyFont="1" applyAlignment="1">
      <alignment/>
    </xf>
    <xf numFmtId="0" fontId="15" fillId="0" borderId="14" xfId="0" applyFont="1" applyBorder="1" applyAlignment="1">
      <alignment horizontal="center" vertical="center"/>
    </xf>
    <xf numFmtId="0" fontId="14" fillId="0" borderId="0" xfId="0" applyFont="1" applyAlignment="1">
      <alignment horizontal="left" vertical="top" wrapText="1"/>
    </xf>
    <xf numFmtId="0" fontId="16" fillId="0" borderId="0" xfId="0" applyFont="1" applyAlignment="1">
      <alignment horizontal="left"/>
    </xf>
    <xf numFmtId="0" fontId="16" fillId="0" borderId="0" xfId="0" applyFont="1" applyAlignment="1">
      <alignment/>
    </xf>
    <xf numFmtId="0" fontId="17" fillId="0" borderId="10" xfId="0" applyFont="1" applyBorder="1" applyAlignment="1">
      <alignment horizontal="center" vertical="top" wrapText="1"/>
    </xf>
    <xf numFmtId="0" fontId="12" fillId="0" borderId="0" xfId="0" applyFont="1" applyAlignment="1">
      <alignment horizontal="center" vertical="top" wrapText="1"/>
    </xf>
    <xf numFmtId="0" fontId="18" fillId="0" borderId="10" xfId="0" applyFont="1" applyBorder="1" applyAlignment="1">
      <alignment horizontal="center"/>
    </xf>
    <xf numFmtId="0" fontId="19" fillId="0" borderId="10" xfId="0" applyFont="1" applyBorder="1" applyAlignment="1">
      <alignment/>
    </xf>
    <xf numFmtId="0" fontId="12" fillId="0" borderId="10" xfId="0" applyFont="1" applyBorder="1" applyAlignment="1">
      <alignment/>
    </xf>
    <xf numFmtId="0" fontId="20" fillId="0" borderId="10" xfId="0" applyFont="1" applyBorder="1" applyAlignment="1">
      <alignment horizontal="center" vertical="center" wrapText="1"/>
    </xf>
    <xf numFmtId="49" fontId="20" fillId="0" borderId="10" xfId="0" applyNumberFormat="1" applyFont="1" applyBorder="1" applyAlignment="1">
      <alignment horizontal="center" vertical="center" wrapText="1"/>
    </xf>
    <xf numFmtId="0" fontId="21" fillId="0" borderId="10" xfId="0" applyFont="1" applyBorder="1" applyAlignment="1">
      <alignment horizontal="center" vertical="center" wrapText="1"/>
    </xf>
    <xf numFmtId="14" fontId="20" fillId="0" borderId="10" xfId="0" applyNumberFormat="1" applyFont="1" applyBorder="1" applyAlignment="1">
      <alignment horizontal="center" vertical="center" wrapText="1"/>
    </xf>
    <xf numFmtId="0" fontId="23" fillId="0" borderId="0" xfId="0" applyFont="1" applyAlignment="1">
      <alignment horizontal="center"/>
    </xf>
    <xf numFmtId="0" fontId="19" fillId="0" borderId="0" xfId="0" applyFont="1" applyAlignment="1">
      <alignment/>
    </xf>
    <xf numFmtId="0" fontId="18" fillId="0" borderId="0" xfId="0" applyFont="1" applyAlignment="1">
      <alignment/>
    </xf>
    <xf numFmtId="0" fontId="24" fillId="0" borderId="0" xfId="0" applyFont="1" applyAlignment="1">
      <alignment horizontal="right"/>
    </xf>
    <xf numFmtId="17" fontId="14" fillId="0" borderId="0" xfId="0" applyNumberFormat="1" applyFont="1" applyAlignment="1">
      <alignment vertical="center"/>
    </xf>
    <xf numFmtId="0" fontId="16" fillId="0" borderId="0" xfId="0" applyFont="1" applyAlignment="1">
      <alignment/>
    </xf>
    <xf numFmtId="0" fontId="12" fillId="0" borderId="0" xfId="0" applyFont="1" applyAlignment="1">
      <alignment horizontal="left"/>
    </xf>
    <xf numFmtId="0" fontId="14" fillId="0" borderId="0" xfId="0" applyFont="1" applyAlignment="1">
      <alignment/>
    </xf>
    <xf numFmtId="0" fontId="17" fillId="0" borderId="15" xfId="0" applyFont="1" applyBorder="1" applyAlignment="1">
      <alignment horizontal="center" vertical="top" wrapText="1"/>
    </xf>
    <xf numFmtId="0" fontId="17" fillId="0" borderId="16" xfId="0" applyFont="1" applyBorder="1" applyAlignment="1">
      <alignment horizontal="center" vertical="top" wrapText="1"/>
    </xf>
    <xf numFmtId="0" fontId="17" fillId="0" borderId="17" xfId="0" applyFont="1" applyBorder="1" applyAlignment="1">
      <alignment horizontal="center" vertical="top" wrapText="1"/>
    </xf>
    <xf numFmtId="0" fontId="17" fillId="0" borderId="18" xfId="0" applyFont="1" applyBorder="1" applyAlignment="1">
      <alignment horizontal="center" vertical="top" wrapText="1"/>
    </xf>
    <xf numFmtId="0" fontId="18" fillId="0" borderId="19" xfId="0" applyFont="1" applyBorder="1" applyAlignment="1">
      <alignment horizontal="center" vertical="center"/>
    </xf>
    <xf numFmtId="0" fontId="12" fillId="33" borderId="10" xfId="0" applyFont="1" applyFill="1" applyBorder="1" applyAlignment="1">
      <alignment vertical="center"/>
    </xf>
    <xf numFmtId="1" fontId="12" fillId="33" borderId="10" xfId="0" applyNumberFormat="1" applyFont="1" applyFill="1" applyBorder="1" applyAlignment="1" quotePrefix="1">
      <alignment horizontal="left" vertical="center"/>
    </xf>
    <xf numFmtId="1" fontId="2" fillId="0" borderId="20" xfId="0" applyNumberFormat="1" applyFont="1" applyBorder="1" applyAlignment="1">
      <alignment horizontal="right" vertical="center"/>
    </xf>
    <xf numFmtId="1" fontId="18" fillId="0" borderId="21" xfId="0" applyNumberFormat="1" applyFont="1" applyBorder="1" applyAlignment="1">
      <alignment horizontal="center" vertical="center"/>
    </xf>
    <xf numFmtId="0" fontId="18" fillId="0" borderId="13" xfId="0" applyFont="1" applyBorder="1" applyAlignment="1">
      <alignment horizontal="center" vertical="center"/>
    </xf>
    <xf numFmtId="0" fontId="12" fillId="0" borderId="10" xfId="0" applyFont="1" applyBorder="1" applyAlignment="1">
      <alignment vertical="center"/>
    </xf>
    <xf numFmtId="0" fontId="21" fillId="0" borderId="22" xfId="0" applyFont="1" applyBorder="1" applyAlignment="1">
      <alignment horizontal="center" vertical="center" wrapText="1"/>
    </xf>
    <xf numFmtId="0" fontId="122" fillId="0" borderId="10" xfId="0" applyFont="1" applyFill="1" applyBorder="1" applyAlignment="1">
      <alignment horizontal="left" vertical="center" wrapText="1"/>
    </xf>
    <xf numFmtId="0" fontId="122" fillId="33" borderId="10" xfId="0" applyFont="1" applyFill="1" applyBorder="1" applyAlignment="1" quotePrefix="1">
      <alignment vertical="center" wrapText="1"/>
    </xf>
    <xf numFmtId="0" fontId="12" fillId="0" borderId="10" xfId="0" applyFont="1" applyBorder="1" applyAlignment="1">
      <alignment vertical="center" wrapText="1"/>
    </xf>
    <xf numFmtId="49" fontId="12" fillId="33" borderId="10" xfId="0" applyNumberFormat="1" applyFont="1" applyFill="1" applyBorder="1" applyAlignment="1" quotePrefix="1">
      <alignment vertical="center"/>
    </xf>
    <xf numFmtId="49" fontId="12" fillId="33" borderId="10" xfId="0" applyNumberFormat="1" applyFont="1" applyFill="1" applyBorder="1" applyAlignment="1">
      <alignment horizontal="left" vertical="center"/>
    </xf>
    <xf numFmtId="49" fontId="12" fillId="33" borderId="10" xfId="0" applyNumberFormat="1" applyFont="1" applyFill="1" applyBorder="1" applyAlignment="1" quotePrefix="1">
      <alignment horizontal="left" vertical="center"/>
    </xf>
    <xf numFmtId="0" fontId="18" fillId="0" borderId="10" xfId="0" applyFont="1" applyBorder="1" applyAlignment="1">
      <alignment horizontal="center" vertical="center"/>
    </xf>
    <xf numFmtId="0" fontId="21" fillId="0" borderId="12" xfId="0" applyFont="1" applyBorder="1" applyAlignment="1">
      <alignment horizontal="center" vertical="center" wrapText="1"/>
    </xf>
    <xf numFmtId="0" fontId="12" fillId="33" borderId="10" xfId="0" applyFont="1" applyFill="1" applyBorder="1" applyAlignment="1" quotePrefix="1">
      <alignment vertical="center"/>
    </xf>
    <xf numFmtId="49" fontId="12" fillId="33" borderId="10" xfId="0" applyNumberFormat="1" applyFont="1" applyFill="1" applyBorder="1" applyAlignment="1">
      <alignment vertical="center"/>
    </xf>
    <xf numFmtId="0" fontId="18" fillId="0" borderId="23" xfId="0" applyFont="1" applyBorder="1" applyAlignment="1">
      <alignment horizontal="center" vertical="center"/>
    </xf>
    <xf numFmtId="1" fontId="12" fillId="0" borderId="10" xfId="0" applyNumberFormat="1" applyFont="1" applyBorder="1" applyAlignment="1">
      <alignment horizontal="left" vertical="center"/>
    </xf>
    <xf numFmtId="49" fontId="12" fillId="0" borderId="10" xfId="0" applyNumberFormat="1" applyFont="1" applyBorder="1" applyAlignment="1">
      <alignment vertical="center"/>
    </xf>
    <xf numFmtId="49" fontId="12" fillId="0" borderId="10" xfId="0" applyNumberFormat="1" applyFont="1" applyBorder="1" applyAlignment="1" quotePrefix="1">
      <alignment vertical="center"/>
    </xf>
    <xf numFmtId="1" fontId="2" fillId="0" borderId="10" xfId="0" applyNumberFormat="1" applyFont="1" applyBorder="1" applyAlignment="1">
      <alignment horizontal="right" vertical="center" wrapText="1"/>
    </xf>
    <xf numFmtId="0" fontId="18" fillId="0" borderId="17" xfId="0" applyFont="1" applyBorder="1" applyAlignment="1">
      <alignment horizontal="left" vertical="center" wrapText="1"/>
    </xf>
    <xf numFmtId="0" fontId="12" fillId="0" borderId="18" xfId="0" applyFont="1" applyBorder="1" applyAlignment="1">
      <alignment vertical="center"/>
    </xf>
    <xf numFmtId="0" fontId="12" fillId="0" borderId="24" xfId="0" applyFont="1" applyBorder="1" applyAlignment="1">
      <alignment vertical="center"/>
    </xf>
    <xf numFmtId="0" fontId="18" fillId="0" borderId="25" xfId="0" applyFont="1" applyBorder="1" applyAlignment="1">
      <alignment horizontal="center" vertical="center"/>
    </xf>
    <xf numFmtId="0" fontId="18" fillId="0" borderId="26" xfId="0" applyFont="1" applyBorder="1" applyAlignment="1">
      <alignment horizontal="center" vertical="center"/>
    </xf>
    <xf numFmtId="0" fontId="12" fillId="0" borderId="17" xfId="0" applyFont="1" applyBorder="1" applyAlignment="1">
      <alignment/>
    </xf>
    <xf numFmtId="0" fontId="12" fillId="0" borderId="18" xfId="0" applyFont="1" applyBorder="1" applyAlignment="1">
      <alignment/>
    </xf>
    <xf numFmtId="0" fontId="12" fillId="0" borderId="27" xfId="0" applyFont="1" applyBorder="1" applyAlignment="1">
      <alignment/>
    </xf>
    <xf numFmtId="0" fontId="22" fillId="0" borderId="0" xfId="0" applyFont="1" applyAlignment="1">
      <alignment vertical="center" wrapText="1"/>
    </xf>
    <xf numFmtId="0" fontId="19" fillId="0" borderId="0" xfId="0" applyFont="1" applyAlignment="1">
      <alignment horizontal="left" vertical="top" wrapText="1"/>
    </xf>
    <xf numFmtId="0" fontId="19" fillId="0" borderId="10" xfId="0" applyFont="1" applyBorder="1" applyAlignment="1">
      <alignment horizontal="left" vertical="top" wrapText="1"/>
    </xf>
    <xf numFmtId="0" fontId="22" fillId="0" borderId="10" xfId="0" applyFont="1" applyBorder="1" applyAlignment="1">
      <alignment/>
    </xf>
    <xf numFmtId="0" fontId="28" fillId="0" borderId="0" xfId="0" applyFont="1" applyAlignment="1">
      <alignment horizontal="left" vertical="center" wrapText="1"/>
    </xf>
    <xf numFmtId="0" fontId="22" fillId="0" borderId="0" xfId="0" applyFont="1" applyBorder="1" applyAlignment="1">
      <alignment/>
    </xf>
    <xf numFmtId="0" fontId="28" fillId="0" borderId="0" xfId="0" applyFont="1" applyBorder="1" applyAlignment="1">
      <alignment horizontal="left" vertical="center" wrapText="1"/>
    </xf>
    <xf numFmtId="0" fontId="23" fillId="0" borderId="0" xfId="0" applyFont="1" applyAlignment="1">
      <alignment vertical="top" wrapText="1"/>
    </xf>
    <xf numFmtId="0" fontId="18" fillId="0" borderId="0" xfId="0" applyFont="1" applyAlignment="1">
      <alignment vertical="top" wrapText="1"/>
    </xf>
    <xf numFmtId="0" fontId="8" fillId="0" borderId="0" xfId="0" applyFont="1" applyAlignment="1">
      <alignment vertical="top" wrapText="1"/>
    </xf>
    <xf numFmtId="0" fontId="20" fillId="0" borderId="0" xfId="55" applyAlignment="1">
      <alignment vertical="center"/>
      <protection/>
    </xf>
    <xf numFmtId="0" fontId="20" fillId="38" borderId="0" xfId="55" applyFill="1" applyAlignment="1">
      <alignment vertical="center"/>
      <protection/>
    </xf>
    <xf numFmtId="0" fontId="20" fillId="0" borderId="0" xfId="55" applyFont="1" applyAlignment="1">
      <alignment vertical="center"/>
      <protection/>
    </xf>
    <xf numFmtId="0" fontId="20" fillId="0" borderId="28" xfId="55" applyFont="1" applyBorder="1" applyAlignment="1">
      <alignment vertical="center"/>
      <protection/>
    </xf>
    <xf numFmtId="0" fontId="20" fillId="0" borderId="29" xfId="55" applyFont="1" applyBorder="1" applyAlignment="1">
      <alignment vertical="center"/>
      <protection/>
    </xf>
    <xf numFmtId="0" fontId="20" fillId="0" borderId="30" xfId="55" applyFont="1" applyBorder="1" applyAlignment="1">
      <alignment vertical="center"/>
      <protection/>
    </xf>
    <xf numFmtId="0" fontId="20" fillId="0" borderId="31" xfId="55" applyFont="1" applyBorder="1" applyAlignment="1">
      <alignment horizontal="center" vertical="center"/>
      <protection/>
    </xf>
    <xf numFmtId="0" fontId="20" fillId="0" borderId="0" xfId="55" applyFont="1" applyBorder="1" applyAlignment="1">
      <alignment horizontal="center" vertical="center"/>
      <protection/>
    </xf>
    <xf numFmtId="0" fontId="20" fillId="0" borderId="0" xfId="55" applyFont="1" applyBorder="1" applyAlignment="1" applyProtection="1">
      <alignment vertical="center"/>
      <protection locked="0"/>
    </xf>
    <xf numFmtId="0" fontId="20" fillId="0" borderId="0" xfId="55" applyFont="1" applyBorder="1" applyAlignment="1">
      <alignment vertical="center"/>
      <protection/>
    </xf>
    <xf numFmtId="0" fontId="20" fillId="0" borderId="32" xfId="55" applyFont="1" applyBorder="1" applyAlignment="1">
      <alignment vertical="center"/>
      <protection/>
    </xf>
    <xf numFmtId="0" fontId="20" fillId="0" borderId="31" xfId="55" applyFont="1" applyBorder="1" applyAlignment="1">
      <alignment vertical="center"/>
      <protection/>
    </xf>
    <xf numFmtId="0" fontId="20" fillId="0" borderId="33" xfId="55" applyFont="1" applyBorder="1" applyAlignment="1" applyProtection="1">
      <alignment vertical="center"/>
      <protection locked="0"/>
    </xf>
    <xf numFmtId="0" fontId="20" fillId="0" borderId="34" xfId="55" applyFont="1" applyBorder="1" applyAlignment="1" applyProtection="1">
      <alignment vertical="center"/>
      <protection locked="0"/>
    </xf>
    <xf numFmtId="0" fontId="20" fillId="0" borderId="35" xfId="55" applyFont="1" applyBorder="1" applyAlignment="1" applyProtection="1">
      <alignment vertical="center"/>
      <protection locked="0"/>
    </xf>
    <xf numFmtId="0" fontId="20" fillId="0" borderId="36" xfId="55" applyFont="1" applyBorder="1" applyAlignment="1">
      <alignment vertical="center"/>
      <protection/>
    </xf>
    <xf numFmtId="0" fontId="20" fillId="0" borderId="37" xfId="55" applyFont="1" applyBorder="1" applyAlignment="1">
      <alignment vertical="center"/>
      <protection/>
    </xf>
    <xf numFmtId="0" fontId="20" fillId="0" borderId="38" xfId="55" applyFont="1" applyBorder="1" applyAlignment="1">
      <alignment vertical="center"/>
      <protection/>
    </xf>
    <xf numFmtId="0" fontId="20" fillId="0" borderId="29" xfId="55" applyFont="1" applyBorder="1" applyAlignment="1">
      <alignment horizontal="left" indent="1"/>
      <protection/>
    </xf>
    <xf numFmtId="0" fontId="31" fillId="0" borderId="33" xfId="55" applyFont="1" applyBorder="1" applyAlignment="1" applyProtection="1">
      <alignment horizontal="center" vertical="center"/>
      <protection locked="0"/>
    </xf>
    <xf numFmtId="0" fontId="31" fillId="0" borderId="34" xfId="55" applyFont="1" applyBorder="1" applyAlignment="1" applyProtection="1">
      <alignment horizontal="center" vertical="center"/>
      <protection locked="0"/>
    </xf>
    <xf numFmtId="0" fontId="20" fillId="0" borderId="31" xfId="55" applyFont="1" applyBorder="1" applyAlignment="1">
      <alignment horizontal="left" vertical="center" indent="1"/>
      <protection/>
    </xf>
    <xf numFmtId="0" fontId="20" fillId="0" borderId="0" xfId="55" applyFont="1" applyBorder="1" applyAlignment="1">
      <alignment horizontal="left" vertical="center" indent="1"/>
      <protection/>
    </xf>
    <xf numFmtId="0" fontId="20" fillId="0" borderId="0" xfId="55" applyFont="1" applyBorder="1" applyAlignment="1">
      <alignment horizontal="left" vertical="center"/>
      <protection/>
    </xf>
    <xf numFmtId="0" fontId="20" fillId="0" borderId="32" xfId="55" applyFont="1" applyBorder="1" applyAlignment="1">
      <alignment horizontal="left" vertical="center"/>
      <protection/>
    </xf>
    <xf numFmtId="0" fontId="20" fillId="0" borderId="0" xfId="55" applyBorder="1" applyAlignment="1">
      <alignment horizontal="left" vertical="center"/>
      <protection/>
    </xf>
    <xf numFmtId="0" fontId="20" fillId="38" borderId="0" xfId="55" applyFill="1" applyBorder="1" applyAlignment="1">
      <alignment horizontal="left" vertical="center"/>
      <protection/>
    </xf>
    <xf numFmtId="0" fontId="20" fillId="0" borderId="33" xfId="55" applyFont="1" applyBorder="1" applyAlignment="1" applyProtection="1">
      <alignment horizontal="left" vertical="center"/>
      <protection locked="0"/>
    </xf>
    <xf numFmtId="0" fontId="20" fillId="0" borderId="34" xfId="55" applyFont="1" applyBorder="1" applyAlignment="1" applyProtection="1">
      <alignment horizontal="left" vertical="center"/>
      <protection locked="0"/>
    </xf>
    <xf numFmtId="0" fontId="20" fillId="0" borderId="35" xfId="55" applyFont="1" applyBorder="1" applyAlignment="1" applyProtection="1">
      <alignment horizontal="left" vertical="center"/>
      <protection locked="0"/>
    </xf>
    <xf numFmtId="0" fontId="20" fillId="0" borderId="0" xfId="55" applyBorder="1" applyAlignment="1" applyProtection="1">
      <alignment horizontal="left" vertical="center"/>
      <protection/>
    </xf>
    <xf numFmtId="0" fontId="20" fillId="38" borderId="0" xfId="55" applyFill="1" applyBorder="1" applyAlignment="1" applyProtection="1">
      <alignment horizontal="left" vertical="center"/>
      <protection/>
    </xf>
    <xf numFmtId="0" fontId="20" fillId="0" borderId="0" xfId="55" applyFont="1" applyBorder="1" applyAlignment="1">
      <alignment horizontal="right" vertical="center"/>
      <protection/>
    </xf>
    <xf numFmtId="0" fontId="20" fillId="0" borderId="33" xfId="55" applyFont="1" applyBorder="1" applyAlignment="1" applyProtection="1">
      <alignment horizontal="right" vertical="center"/>
      <protection locked="0"/>
    </xf>
    <xf numFmtId="0" fontId="20" fillId="0" borderId="34" xfId="55" applyFont="1" applyBorder="1" applyAlignment="1" applyProtection="1">
      <alignment horizontal="right" vertical="center"/>
      <protection locked="0"/>
    </xf>
    <xf numFmtId="0" fontId="31" fillId="0" borderId="12" xfId="55" applyFont="1" applyBorder="1" applyAlignment="1">
      <alignment horizontal="left" indent="7"/>
      <protection/>
    </xf>
    <xf numFmtId="0" fontId="20" fillId="0" borderId="11" xfId="55" applyFont="1" applyBorder="1" applyAlignment="1">
      <alignment vertical="center"/>
      <protection/>
    </xf>
    <xf numFmtId="0" fontId="20" fillId="0" borderId="28" xfId="55" applyFont="1" applyBorder="1" applyAlignment="1">
      <alignment horizontal="left" indent="9"/>
      <protection/>
    </xf>
    <xf numFmtId="0" fontId="20" fillId="0" borderId="29" xfId="55" applyFont="1" applyBorder="1" applyAlignment="1">
      <alignment horizontal="right" vertical="center" indent="1"/>
      <protection/>
    </xf>
    <xf numFmtId="0" fontId="20" fillId="0" borderId="31" xfId="55" applyFont="1" applyBorder="1" applyAlignment="1">
      <alignment horizontal="left" indent="15"/>
      <protection/>
    </xf>
    <xf numFmtId="0" fontId="20" fillId="0" borderId="31" xfId="55" applyFont="1" applyBorder="1" applyAlignment="1">
      <alignment horizontal="right"/>
      <protection/>
    </xf>
    <xf numFmtId="0" fontId="20" fillId="0" borderId="0" xfId="55" applyFont="1" applyBorder="1" applyAlignment="1">
      <alignment horizontal="right"/>
      <protection/>
    </xf>
    <xf numFmtId="0" fontId="20" fillId="0" borderId="33" xfId="55" applyFont="1" applyBorder="1" applyAlignment="1" applyProtection="1">
      <alignment horizontal="center" vertical="center"/>
      <protection locked="0"/>
    </xf>
    <xf numFmtId="0" fontId="20" fillId="0" borderId="35" xfId="55" applyFont="1" applyBorder="1" applyAlignment="1" applyProtection="1">
      <alignment horizontal="center" vertical="center"/>
      <protection locked="0"/>
    </xf>
    <xf numFmtId="0" fontId="20" fillId="0" borderId="36" xfId="55" applyFont="1" applyBorder="1" applyAlignment="1">
      <alignment horizontal="right"/>
      <protection/>
    </xf>
    <xf numFmtId="0" fontId="20" fillId="0" borderId="37" xfId="55" applyFont="1" applyBorder="1" applyAlignment="1">
      <alignment horizontal="right"/>
      <protection/>
    </xf>
    <xf numFmtId="49" fontId="20" fillId="0" borderId="37" xfId="55" applyNumberFormat="1" applyFont="1" applyBorder="1" applyAlignment="1">
      <alignment horizontal="center"/>
      <protection/>
    </xf>
    <xf numFmtId="0" fontId="20" fillId="0" borderId="33" xfId="55" applyFont="1" applyBorder="1" applyAlignment="1">
      <alignment horizontal="left" indent="1"/>
      <protection/>
    </xf>
    <xf numFmtId="0" fontId="20" fillId="0" borderId="31" xfId="55" applyFont="1" applyBorder="1" applyAlignment="1">
      <alignment horizontal="left" indent="1"/>
      <protection/>
    </xf>
    <xf numFmtId="0" fontId="20" fillId="0" borderId="0" xfId="55" applyFont="1" applyBorder="1" applyAlignment="1">
      <alignment horizontal="center"/>
      <protection/>
    </xf>
    <xf numFmtId="0" fontId="20" fillId="0" borderId="32" xfId="55" applyFont="1" applyBorder="1" applyAlignment="1">
      <alignment horizontal="right" vertical="center"/>
      <protection/>
    </xf>
    <xf numFmtId="0" fontId="20" fillId="0" borderId="0" xfId="55" applyBorder="1" applyAlignment="1">
      <alignment horizontal="right" vertical="center"/>
      <protection/>
    </xf>
    <xf numFmtId="0" fontId="20" fillId="38" borderId="0" xfId="55" applyFill="1" applyBorder="1" applyAlignment="1">
      <alignment horizontal="right" vertical="center"/>
      <protection/>
    </xf>
    <xf numFmtId="0" fontId="20" fillId="0" borderId="31" xfId="55" applyFont="1" applyBorder="1" applyAlignment="1">
      <alignment horizontal="left" vertical="center"/>
      <protection/>
    </xf>
    <xf numFmtId="0" fontId="20" fillId="0" borderId="31" xfId="55" applyFont="1" applyBorder="1" applyAlignment="1">
      <alignment horizontal="left"/>
      <protection/>
    </xf>
    <xf numFmtId="0" fontId="20" fillId="0" borderId="34" xfId="55" applyFont="1" applyBorder="1" applyAlignment="1">
      <alignment horizontal="left" vertical="center" indent="1"/>
      <protection/>
    </xf>
    <xf numFmtId="0" fontId="20" fillId="0" borderId="34" xfId="55" applyFont="1" applyBorder="1" applyAlignment="1">
      <alignment horizontal="left" vertical="center"/>
      <protection/>
    </xf>
    <xf numFmtId="0" fontId="20" fillId="0" borderId="39" xfId="55" applyFont="1" applyBorder="1" applyAlignment="1">
      <alignment horizontal="left" vertical="center"/>
      <protection/>
    </xf>
    <xf numFmtId="0" fontId="20" fillId="0" borderId="40" xfId="55" applyFont="1" applyBorder="1" applyAlignment="1">
      <alignment horizontal="left" vertical="center"/>
      <protection/>
    </xf>
    <xf numFmtId="0" fontId="20" fillId="0" borderId="0" xfId="55" applyFont="1" applyBorder="1">
      <alignment/>
      <protection/>
    </xf>
    <xf numFmtId="0" fontId="20" fillId="0" borderId="0" xfId="55" applyFont="1" applyBorder="1" applyAlignment="1">
      <alignment/>
      <protection/>
    </xf>
    <xf numFmtId="0" fontId="20" fillId="0" borderId="41" xfId="55" applyFont="1" applyBorder="1" applyAlignment="1" applyProtection="1">
      <alignment/>
      <protection locked="0"/>
    </xf>
    <xf numFmtId="0" fontId="20" fillId="0" borderId="39" xfId="55" applyFont="1" applyBorder="1" applyAlignment="1" applyProtection="1">
      <alignment/>
      <protection locked="0"/>
    </xf>
    <xf numFmtId="0" fontId="20" fillId="0" borderId="42" xfId="55" applyFont="1" applyBorder="1" applyAlignment="1" applyProtection="1">
      <alignment/>
      <protection locked="0"/>
    </xf>
    <xf numFmtId="0" fontId="20" fillId="0" borderId="31" xfId="55" applyFont="1" applyBorder="1" applyAlignment="1">
      <alignment horizontal="center"/>
      <protection/>
    </xf>
    <xf numFmtId="0" fontId="20" fillId="0" borderId="31" xfId="55" applyFont="1" applyBorder="1">
      <alignment/>
      <protection/>
    </xf>
    <xf numFmtId="0" fontId="20" fillId="0" borderId="33" xfId="55" applyFont="1" applyBorder="1" applyProtection="1">
      <alignment/>
      <protection locked="0"/>
    </xf>
    <xf numFmtId="0" fontId="20" fillId="0" borderId="34" xfId="55" applyFont="1" applyBorder="1" applyProtection="1">
      <alignment/>
      <protection locked="0"/>
    </xf>
    <xf numFmtId="0" fontId="20" fillId="0" borderId="36" xfId="55" applyFont="1" applyBorder="1">
      <alignment/>
      <protection/>
    </xf>
    <xf numFmtId="0" fontId="20" fillId="0" borderId="37" xfId="55" applyFont="1" applyBorder="1">
      <alignment/>
      <protection/>
    </xf>
    <xf numFmtId="0" fontId="20" fillId="0" borderId="37" xfId="55" applyFont="1" applyBorder="1" applyAlignment="1">
      <alignment horizontal="left" vertical="center"/>
      <protection/>
    </xf>
    <xf numFmtId="0" fontId="20" fillId="0" borderId="38" xfId="55" applyFont="1" applyBorder="1" applyAlignment="1">
      <alignment horizontal="left" vertical="center"/>
      <protection/>
    </xf>
    <xf numFmtId="0" fontId="20" fillId="0" borderId="38" xfId="55" applyFont="1" applyBorder="1" applyAlignment="1">
      <alignment horizontal="right" vertical="center"/>
      <protection/>
    </xf>
    <xf numFmtId="0" fontId="33" fillId="0" borderId="0" xfId="55" applyFont="1" applyAlignment="1">
      <alignment/>
      <protection/>
    </xf>
    <xf numFmtId="0" fontId="20" fillId="0" borderId="0" xfId="55" applyFont="1" applyAlignment="1">
      <alignment/>
      <protection/>
    </xf>
    <xf numFmtId="0" fontId="20" fillId="0" borderId="0" xfId="55" applyAlignment="1">
      <alignment horizontal="left" vertical="center"/>
      <protection/>
    </xf>
    <xf numFmtId="0" fontId="28" fillId="0" borderId="37" xfId="55" applyFont="1" applyBorder="1" applyAlignment="1">
      <alignment horizontal="left"/>
      <protection/>
    </xf>
    <xf numFmtId="0" fontId="20" fillId="0" borderId="37" xfId="55" applyFont="1" applyBorder="1" applyAlignment="1">
      <alignment horizontal="left"/>
      <protection/>
    </xf>
    <xf numFmtId="0" fontId="33" fillId="0" borderId="37" xfId="55" applyFont="1" applyBorder="1" applyAlignment="1">
      <alignment horizontal="left"/>
      <protection/>
    </xf>
    <xf numFmtId="0" fontId="20" fillId="0" borderId="0" xfId="55" applyFont="1" applyAlignment="1">
      <alignment horizontal="center" wrapText="1"/>
      <protection/>
    </xf>
    <xf numFmtId="0" fontId="20" fillId="0" borderId="0" xfId="55" applyFont="1" applyAlignment="1">
      <alignment horizontal="left" vertical="center"/>
      <protection/>
    </xf>
    <xf numFmtId="0" fontId="28" fillId="0" borderId="0" xfId="55" applyFont="1" applyAlignment="1">
      <alignment horizontal="left" vertical="center"/>
      <protection/>
    </xf>
    <xf numFmtId="0" fontId="28" fillId="0" borderId="10" xfId="55" applyFont="1" applyBorder="1" applyAlignment="1">
      <alignment horizontal="center" vertical="center"/>
      <protection/>
    </xf>
    <xf numFmtId="0" fontId="28" fillId="0" borderId="0" xfId="55" applyFont="1" applyAlignment="1">
      <alignment horizontal="center" vertical="center"/>
      <protection/>
    </xf>
    <xf numFmtId="0" fontId="33" fillId="0" borderId="0" xfId="55" applyFont="1" applyAlignment="1">
      <alignment horizontal="left"/>
      <protection/>
    </xf>
    <xf numFmtId="0" fontId="20" fillId="0" borderId="0" xfId="55" applyAlignment="1">
      <alignment horizontal="left"/>
      <protection/>
    </xf>
    <xf numFmtId="0" fontId="33" fillId="38" borderId="0" xfId="55" applyFont="1" applyFill="1" applyAlignment="1">
      <alignment horizontal="left"/>
      <protection/>
    </xf>
    <xf numFmtId="0" fontId="20" fillId="38" borderId="0" xfId="55" applyFill="1" applyAlignment="1">
      <alignment horizontal="left"/>
      <protection/>
    </xf>
    <xf numFmtId="0" fontId="20" fillId="38" borderId="0" xfId="55" applyFill="1" applyAlignment="1">
      <alignment horizontal="left" vertical="center"/>
      <protection/>
    </xf>
    <xf numFmtId="0" fontId="35" fillId="38" borderId="0" xfId="55" applyFont="1" applyFill="1" applyAlignment="1">
      <alignment horizontal="left"/>
      <protection/>
    </xf>
    <xf numFmtId="0" fontId="36" fillId="38" borderId="0" xfId="55" applyFont="1" applyFill="1" applyAlignment="1">
      <alignment horizontal="left"/>
      <protection/>
    </xf>
    <xf numFmtId="0" fontId="37" fillId="38" borderId="0" xfId="55" applyFont="1" applyFill="1" applyAlignment="1">
      <alignment horizontal="left"/>
      <protection/>
    </xf>
    <xf numFmtId="0" fontId="0" fillId="0" borderId="0" xfId="0" applyAlignment="1">
      <alignment/>
    </xf>
    <xf numFmtId="0" fontId="123" fillId="35" borderId="29" xfId="0" applyFont="1" applyFill="1" applyBorder="1" applyAlignment="1">
      <alignment horizontal="left" vertical="center"/>
    </xf>
    <xf numFmtId="0" fontId="12" fillId="0" borderId="10" xfId="0" applyFont="1" applyBorder="1" applyAlignment="1" quotePrefix="1">
      <alignment horizontal="center" vertical="top" wrapText="1"/>
    </xf>
    <xf numFmtId="0" fontId="12" fillId="33" borderId="10" xfId="0" applyFont="1" applyFill="1" applyBorder="1" applyAlignment="1" quotePrefix="1">
      <alignment horizontal="center" vertical="center"/>
    </xf>
    <xf numFmtId="0" fontId="0" fillId="37" borderId="10" xfId="0" applyFont="1" applyFill="1" applyBorder="1" applyAlignment="1">
      <alignment vertical="center" wrapText="1"/>
    </xf>
    <xf numFmtId="0" fontId="18" fillId="0" borderId="10" xfId="56" applyFont="1" applyBorder="1" applyAlignment="1">
      <alignment horizontal="center" vertical="center"/>
      <protection/>
    </xf>
    <xf numFmtId="0" fontId="12" fillId="0" borderId="10" xfId="56" applyFont="1" applyBorder="1" applyAlignment="1">
      <alignment vertical="center"/>
      <protection/>
    </xf>
    <xf numFmtId="0" fontId="12" fillId="0" borderId="10" xfId="0" applyFont="1" applyBorder="1" applyAlignment="1">
      <alignment horizontal="center" vertical="center"/>
    </xf>
    <xf numFmtId="0" fontId="17" fillId="0" borderId="10" xfId="0" applyFont="1" applyBorder="1" applyAlignment="1">
      <alignment horizontal="center" vertical="center" wrapText="1"/>
    </xf>
    <xf numFmtId="0" fontId="112" fillId="33" borderId="10" xfId="0" applyFont="1" applyFill="1" applyBorder="1" applyAlignment="1">
      <alignment vertical="center"/>
    </xf>
    <xf numFmtId="0" fontId="0" fillId="33" borderId="10" xfId="0" applyFont="1" applyFill="1" applyBorder="1" applyAlignment="1">
      <alignment vertical="center" wrapText="1"/>
    </xf>
    <xf numFmtId="0" fontId="117" fillId="33" borderId="10" xfId="0" applyFont="1" applyFill="1" applyBorder="1" applyAlignment="1">
      <alignment vertical="center" wrapText="1"/>
    </xf>
    <xf numFmtId="0" fontId="83" fillId="33" borderId="10" xfId="0" applyFont="1" applyFill="1" applyBorder="1" applyAlignment="1">
      <alignment vertical="center"/>
    </xf>
    <xf numFmtId="0" fontId="83" fillId="37" borderId="10" xfId="0" applyFont="1" applyFill="1" applyBorder="1" applyAlignment="1">
      <alignment vertical="center"/>
    </xf>
    <xf numFmtId="0" fontId="72" fillId="0" borderId="10" xfId="0" applyFont="1" applyFill="1" applyBorder="1" applyAlignment="1">
      <alignment horizontal="right" vertical="center" wrapText="1"/>
    </xf>
    <xf numFmtId="0" fontId="64" fillId="33" borderId="10" xfId="0" applyFont="1" applyFill="1" applyBorder="1" applyAlignment="1">
      <alignment horizontal="left" vertical="center"/>
    </xf>
    <xf numFmtId="0" fontId="64" fillId="35" borderId="10" xfId="0" applyFont="1" applyFill="1" applyBorder="1" applyAlignment="1">
      <alignment vertical="center"/>
    </xf>
    <xf numFmtId="0" fontId="19" fillId="0" borderId="10" xfId="0" applyFont="1" applyBorder="1" applyAlignment="1">
      <alignment vertical="center"/>
    </xf>
    <xf numFmtId="0" fontId="12" fillId="0" borderId="0" xfId="0" applyFont="1" applyAlignment="1">
      <alignment horizontal="center" vertical="center" wrapText="1"/>
    </xf>
    <xf numFmtId="0" fontId="12" fillId="0" borderId="0" xfId="0" applyFont="1" applyAlignment="1">
      <alignment vertical="center"/>
    </xf>
    <xf numFmtId="0" fontId="112" fillId="33" borderId="10" xfId="0" applyFont="1" applyFill="1" applyBorder="1" applyAlignment="1">
      <alignment horizontal="center" vertical="center" wrapText="1"/>
    </xf>
    <xf numFmtId="0" fontId="0" fillId="0" borderId="0" xfId="0" applyAlignment="1">
      <alignment/>
    </xf>
    <xf numFmtId="0" fontId="0" fillId="0" borderId="37" xfId="0" applyBorder="1" applyAlignment="1">
      <alignment/>
    </xf>
    <xf numFmtId="0" fontId="0" fillId="0" borderId="0" xfId="0" applyBorder="1" applyAlignment="1">
      <alignment horizontal="center"/>
    </xf>
    <xf numFmtId="0" fontId="124" fillId="0" borderId="12" xfId="0" applyFont="1" applyBorder="1" applyAlignment="1">
      <alignment vertical="center" wrapText="1"/>
    </xf>
    <xf numFmtId="0" fontId="0" fillId="0" borderId="10" xfId="0" applyFont="1" applyBorder="1" applyAlignment="1">
      <alignment horizontal="center" vertical="center" wrapText="1"/>
    </xf>
    <xf numFmtId="0" fontId="28" fillId="33" borderId="10" xfId="0" applyFont="1" applyFill="1" applyBorder="1" applyAlignment="1">
      <alignment horizontal="center"/>
    </xf>
    <xf numFmtId="0" fontId="22" fillId="33" borderId="10" xfId="0" applyFont="1" applyFill="1" applyBorder="1" applyAlignment="1">
      <alignment vertical="center"/>
    </xf>
    <xf numFmtId="0" fontId="6" fillId="33" borderId="10" xfId="0" applyFont="1" applyFill="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xf>
    <xf numFmtId="0" fontId="110" fillId="0" borderId="10" xfId="0" applyFont="1" applyBorder="1" applyAlignment="1">
      <alignment wrapText="1"/>
    </xf>
    <xf numFmtId="0" fontId="0" fillId="0" borderId="10" xfId="0" applyFont="1" applyBorder="1" applyAlignment="1">
      <alignment/>
    </xf>
    <xf numFmtId="0" fontId="110" fillId="0" borderId="10" xfId="0" applyFont="1" applyBorder="1" applyAlignment="1">
      <alignment vertical="center"/>
    </xf>
    <xf numFmtId="0" fontId="110" fillId="0" borderId="0" xfId="0" applyFont="1" applyAlignment="1">
      <alignment/>
    </xf>
    <xf numFmtId="0" fontId="42" fillId="0" borderId="0" xfId="0" applyFont="1" applyAlignment="1">
      <alignment/>
    </xf>
    <xf numFmtId="0" fontId="43" fillId="0" borderId="0" xfId="0" applyFont="1" applyAlignment="1">
      <alignment/>
    </xf>
    <xf numFmtId="0" fontId="14" fillId="0" borderId="10" xfId="0" applyFont="1" applyBorder="1" applyAlignment="1" quotePrefix="1">
      <alignment horizontal="center" vertical="center"/>
    </xf>
    <xf numFmtId="0" fontId="46" fillId="0" borderId="10" xfId="0" applyFont="1" applyBorder="1" applyAlignment="1">
      <alignment horizontal="center" vertical="center" wrapText="1"/>
    </xf>
    <xf numFmtId="0" fontId="2" fillId="33" borderId="10" xfId="0" applyFont="1" applyFill="1" applyBorder="1" applyAlignment="1">
      <alignment/>
    </xf>
    <xf numFmtId="0" fontId="12" fillId="33" borderId="10" xfId="0" applyFont="1" applyFill="1" applyBorder="1" applyAlignment="1">
      <alignment horizontal="center"/>
    </xf>
    <xf numFmtId="0" fontId="2" fillId="33" borderId="10" xfId="0" applyFont="1" applyFill="1" applyBorder="1" applyAlignment="1">
      <alignment vertical="center"/>
    </xf>
    <xf numFmtId="0" fontId="12" fillId="33" borderId="10" xfId="0" applyFont="1" applyFill="1" applyBorder="1" applyAlignment="1">
      <alignment horizontal="center" vertical="center"/>
    </xf>
    <xf numFmtId="0" fontId="125" fillId="33" borderId="10" xfId="0" applyFont="1" applyFill="1" applyBorder="1" applyAlignment="1">
      <alignment horizontal="center" vertical="center" wrapText="1"/>
    </xf>
    <xf numFmtId="0" fontId="126" fillId="33" borderId="10" xfId="0" applyFont="1" applyFill="1" applyBorder="1" applyAlignment="1">
      <alignment vertical="center"/>
    </xf>
    <xf numFmtId="0" fontId="2" fillId="33" borderId="10" xfId="0" applyNumberFormat="1" applyFont="1" applyFill="1" applyBorder="1" applyAlignment="1">
      <alignment vertical="center"/>
    </xf>
    <xf numFmtId="0" fontId="20" fillId="33" borderId="10" xfId="0" applyFont="1" applyFill="1" applyBorder="1" applyAlignment="1">
      <alignment horizontal="center" vertical="center"/>
    </xf>
    <xf numFmtId="0" fontId="12" fillId="33" borderId="10" xfId="0" applyFont="1" applyFill="1" applyBorder="1" applyAlignment="1">
      <alignment horizontal="left" vertical="center"/>
    </xf>
    <xf numFmtId="0" fontId="21" fillId="33" borderId="10" xfId="0" applyFont="1" applyFill="1" applyBorder="1" applyAlignment="1">
      <alignment horizontal="center" vertical="center" wrapText="1"/>
    </xf>
    <xf numFmtId="0" fontId="22" fillId="33" borderId="10" xfId="0" applyFont="1" applyFill="1" applyBorder="1" applyAlignment="1">
      <alignment horizontal="center" vertical="center"/>
    </xf>
    <xf numFmtId="0" fontId="21" fillId="33" borderId="10" xfId="0" applyFont="1" applyFill="1" applyBorder="1" applyAlignment="1">
      <alignment horizontal="center" vertical="center"/>
    </xf>
    <xf numFmtId="14" fontId="12" fillId="33" borderId="10" xfId="0" applyNumberFormat="1" applyFont="1" applyFill="1" applyBorder="1" applyAlignment="1">
      <alignment horizontal="left" vertical="center"/>
    </xf>
    <xf numFmtId="0" fontId="19" fillId="33" borderId="10" xfId="0" applyFont="1" applyFill="1" applyBorder="1" applyAlignment="1">
      <alignment horizontal="center"/>
    </xf>
    <xf numFmtId="0" fontId="19" fillId="0" borderId="0" xfId="0" applyFont="1" applyAlignment="1">
      <alignment horizontal="center"/>
    </xf>
    <xf numFmtId="0" fontId="0" fillId="0" borderId="0" xfId="0" applyFont="1" applyAlignment="1">
      <alignment/>
    </xf>
    <xf numFmtId="0" fontId="19" fillId="0" borderId="0" xfId="0" applyFont="1" applyAlignment="1">
      <alignment/>
    </xf>
    <xf numFmtId="0" fontId="0" fillId="0" borderId="0" xfId="0" applyFont="1" applyAlignment="1">
      <alignment horizontal="left" vertical="center"/>
    </xf>
    <xf numFmtId="0" fontId="12" fillId="0" borderId="0" xfId="0" applyFont="1" applyAlignment="1">
      <alignment/>
    </xf>
    <xf numFmtId="0" fontId="110" fillId="0" borderId="37" xfId="0" applyFont="1" applyBorder="1" applyAlignment="1">
      <alignment/>
    </xf>
    <xf numFmtId="0" fontId="124" fillId="0" borderId="0" xfId="57" applyFont="1" applyAlignment="1">
      <alignment vertical="center"/>
      <protection/>
    </xf>
    <xf numFmtId="0" fontId="118" fillId="0" borderId="37" xfId="57" applyFont="1" applyBorder="1" applyAlignment="1">
      <alignment/>
      <protection/>
    </xf>
    <xf numFmtId="0" fontId="118" fillId="0" borderId="10" xfId="57" applyFont="1" applyBorder="1" applyAlignment="1" quotePrefix="1">
      <alignment horizontal="center"/>
      <protection/>
    </xf>
    <xf numFmtId="0" fontId="110" fillId="0" borderId="10" xfId="57" applyFont="1" applyBorder="1" applyAlignment="1">
      <alignment vertical="top" wrapText="1"/>
      <protection/>
    </xf>
    <xf numFmtId="0" fontId="110" fillId="0" borderId="10" xfId="57" applyFont="1" applyBorder="1" applyAlignment="1">
      <alignment horizontal="center"/>
      <protection/>
    </xf>
    <xf numFmtId="0" fontId="0" fillId="0" borderId="10" xfId="57" applyBorder="1" applyAlignment="1">
      <alignment horizontal="center" vertical="center"/>
      <protection/>
    </xf>
    <xf numFmtId="0" fontId="0" fillId="0" borderId="10" xfId="57" applyBorder="1" applyAlignment="1">
      <alignment horizontal="left" vertical="center"/>
      <protection/>
    </xf>
    <xf numFmtId="1" fontId="0" fillId="0" borderId="10" xfId="57" applyNumberFormat="1" applyBorder="1" applyAlignment="1">
      <alignment horizontal="center" vertical="center"/>
      <protection/>
    </xf>
    <xf numFmtId="0" fontId="0" fillId="0" borderId="10" xfId="57" applyFont="1" applyBorder="1">
      <alignment/>
      <protection/>
    </xf>
    <xf numFmtId="0" fontId="0" fillId="0" borderId="10" xfId="57" applyBorder="1">
      <alignment/>
      <protection/>
    </xf>
    <xf numFmtId="0" fontId="118" fillId="0" borderId="10" xfId="57" applyFont="1" applyBorder="1" applyAlignment="1">
      <alignment horizontal="right"/>
      <protection/>
    </xf>
    <xf numFmtId="0" fontId="118" fillId="0" borderId="10" xfId="57" applyFont="1" applyBorder="1" applyAlignment="1">
      <alignment horizontal="center"/>
      <protection/>
    </xf>
    <xf numFmtId="0" fontId="0" fillId="0" borderId="0" xfId="57">
      <alignment/>
      <protection/>
    </xf>
    <xf numFmtId="0" fontId="72" fillId="0" borderId="10" xfId="0" applyFont="1" applyFill="1" applyBorder="1" applyAlignment="1">
      <alignment horizontal="left" vertical="center" wrapText="1"/>
    </xf>
    <xf numFmtId="0" fontId="72" fillId="33" borderId="10" xfId="0" applyFont="1" applyFill="1" applyBorder="1" applyAlignment="1">
      <alignment horizontal="left" vertical="center" wrapText="1"/>
    </xf>
    <xf numFmtId="0" fontId="111" fillId="0" borderId="10" xfId="0" applyFont="1" applyFill="1" applyBorder="1" applyAlignment="1">
      <alignment vertical="center" wrapText="1"/>
    </xf>
    <xf numFmtId="0" fontId="127" fillId="0" borderId="10" xfId="0" applyFont="1" applyFill="1" applyBorder="1" applyAlignment="1">
      <alignment vertical="center" wrapText="1"/>
    </xf>
    <xf numFmtId="0" fontId="127" fillId="33" borderId="10" xfId="0" applyFont="1" applyFill="1" applyBorder="1" applyAlignment="1">
      <alignment vertical="center" wrapText="1"/>
    </xf>
    <xf numFmtId="0" fontId="111" fillId="33" borderId="10" xfId="0" applyFont="1" applyFill="1" applyBorder="1" applyAlignment="1">
      <alignment vertical="center" wrapText="1"/>
    </xf>
    <xf numFmtId="0" fontId="118" fillId="0" borderId="10" xfId="0" applyFont="1" applyFill="1" applyBorder="1" applyAlignment="1">
      <alignment horizontal="center" vertical="center" wrapText="1"/>
    </xf>
    <xf numFmtId="0" fontId="69" fillId="0" borderId="10" xfId="0" applyFont="1" applyBorder="1" applyAlignment="1">
      <alignment horizontal="center" vertical="center"/>
    </xf>
    <xf numFmtId="0" fontId="128" fillId="0" borderId="10" xfId="0" applyFont="1" applyFill="1" applyBorder="1" applyAlignment="1">
      <alignment vertical="center"/>
    </xf>
    <xf numFmtId="0" fontId="128" fillId="0" borderId="10" xfId="0" applyFont="1" applyFill="1" applyBorder="1" applyAlignment="1">
      <alignment horizontal="center" vertical="center"/>
    </xf>
    <xf numFmtId="0" fontId="129" fillId="0" borderId="0" xfId="0" applyFont="1" applyAlignment="1">
      <alignment/>
    </xf>
    <xf numFmtId="0" fontId="129" fillId="0" borderId="10" xfId="0" applyFont="1" applyBorder="1" applyAlignment="1">
      <alignment vertical="center" wrapText="1"/>
    </xf>
    <xf numFmtId="0" fontId="129" fillId="0" borderId="0" xfId="0" applyFont="1" applyAlignment="1">
      <alignment wrapText="1"/>
    </xf>
    <xf numFmtId="0" fontId="129" fillId="0" borderId="10" xfId="0" applyFont="1" applyBorder="1" applyAlignment="1">
      <alignment horizontal="center" vertical="center"/>
    </xf>
    <xf numFmtId="0" fontId="129" fillId="0" borderId="10" xfId="0" applyFont="1" applyBorder="1" applyAlignment="1">
      <alignment horizontal="right" vertical="center"/>
    </xf>
    <xf numFmtId="0" fontId="129" fillId="0" borderId="10" xfId="0" applyFont="1" applyBorder="1" applyAlignment="1">
      <alignment/>
    </xf>
    <xf numFmtId="0" fontId="130" fillId="0" borderId="10" xfId="0" applyFont="1" applyBorder="1" applyAlignment="1">
      <alignment/>
    </xf>
    <xf numFmtId="0" fontId="130" fillId="0" borderId="10" xfId="0" applyFont="1" applyBorder="1" applyAlignment="1">
      <alignment horizontal="center" vertical="center"/>
    </xf>
    <xf numFmtId="0" fontId="131" fillId="33" borderId="10" xfId="0" applyFont="1" applyFill="1" applyBorder="1" applyAlignment="1">
      <alignment vertical="center"/>
    </xf>
    <xf numFmtId="0" fontId="128" fillId="33" borderId="10" xfId="0" applyFont="1" applyFill="1" applyBorder="1" applyAlignment="1">
      <alignment vertical="center"/>
    </xf>
    <xf numFmtId="0" fontId="74" fillId="33" borderId="10" xfId="0" applyFont="1" applyFill="1" applyBorder="1" applyAlignment="1">
      <alignment vertical="center"/>
    </xf>
    <xf numFmtId="0" fontId="63" fillId="0" borderId="31" xfId="0" applyFont="1" applyFill="1" applyBorder="1" applyAlignment="1">
      <alignment horizontal="center" vertical="center"/>
    </xf>
    <xf numFmtId="0" fontId="63" fillId="0" borderId="0" xfId="0" applyFont="1" applyFill="1" applyBorder="1" applyAlignment="1">
      <alignment horizontal="center" vertical="center"/>
    </xf>
    <xf numFmtId="0" fontId="10" fillId="0" borderId="12" xfId="0" applyFont="1" applyBorder="1" applyAlignment="1">
      <alignment horizontal="left" vertical="center" wrapText="1"/>
    </xf>
    <xf numFmtId="0" fontId="10" fillId="0" borderId="11" xfId="0" applyFont="1" applyBorder="1" applyAlignment="1">
      <alignment horizontal="left" vertical="center" wrapText="1"/>
    </xf>
    <xf numFmtId="0" fontId="10" fillId="0" borderId="13" xfId="0" applyFont="1" applyBorder="1" applyAlignment="1">
      <alignment horizontal="left" vertical="center" wrapText="1"/>
    </xf>
    <xf numFmtId="0" fontId="123" fillId="35" borderId="29" xfId="0" applyFont="1" applyFill="1" applyBorder="1" applyAlignment="1">
      <alignment horizontal="left" vertical="center"/>
    </xf>
    <xf numFmtId="0" fontId="123" fillId="35" borderId="30" xfId="0" applyFont="1" applyFill="1" applyBorder="1" applyAlignment="1">
      <alignment horizontal="left" vertical="center"/>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81" fillId="0" borderId="12" xfId="0" applyFont="1" applyBorder="1" applyAlignment="1">
      <alignment horizontal="center" vertical="center"/>
    </xf>
    <xf numFmtId="0" fontId="81" fillId="0" borderId="11" xfId="0" applyFont="1" applyBorder="1" applyAlignment="1">
      <alignment horizontal="center" vertical="center"/>
    </xf>
    <xf numFmtId="0" fontId="81" fillId="0" borderId="13" xfId="0" applyFont="1" applyBorder="1" applyAlignment="1">
      <alignment horizontal="center" vertical="center"/>
    </xf>
    <xf numFmtId="0" fontId="63" fillId="0" borderId="12" xfId="0" applyFont="1" applyBorder="1" applyAlignment="1">
      <alignment horizontal="center" vertical="center"/>
    </xf>
    <xf numFmtId="0" fontId="63" fillId="0" borderId="11" xfId="0" applyFont="1" applyBorder="1" applyAlignment="1">
      <alignment horizontal="center" vertical="center"/>
    </xf>
    <xf numFmtId="0" fontId="63" fillId="0" borderId="13" xfId="0" applyFont="1" applyBorder="1" applyAlignment="1">
      <alignment horizontal="center" vertical="center"/>
    </xf>
    <xf numFmtId="0" fontId="63" fillId="0" borderId="12" xfId="0" applyFont="1" applyBorder="1" applyAlignment="1">
      <alignment horizontal="left" vertical="center"/>
    </xf>
    <xf numFmtId="0" fontId="63" fillId="0" borderId="11" xfId="0" applyFont="1" applyBorder="1" applyAlignment="1">
      <alignment horizontal="left" vertical="center"/>
    </xf>
    <xf numFmtId="0" fontId="63" fillId="0" borderId="13" xfId="0" applyFont="1" applyBorder="1" applyAlignment="1">
      <alignment horizontal="left" vertical="center"/>
    </xf>
    <xf numFmtId="0" fontId="123" fillId="35" borderId="11" xfId="0" applyFont="1" applyFill="1" applyBorder="1" applyAlignment="1">
      <alignment horizontal="center" vertical="center"/>
    </xf>
    <xf numFmtId="0" fontId="8" fillId="0" borderId="28" xfId="0" applyFont="1" applyBorder="1" applyAlignment="1">
      <alignment horizontal="left" vertical="center" wrapText="1"/>
    </xf>
    <xf numFmtId="0" fontId="8" fillId="0" borderId="29" xfId="0" applyFont="1" applyBorder="1" applyAlignment="1">
      <alignment horizontal="left" vertical="center" wrapText="1"/>
    </xf>
    <xf numFmtId="0" fontId="8" fillId="0" borderId="30" xfId="0" applyFont="1" applyBorder="1" applyAlignment="1">
      <alignment horizontal="left" vertical="center" wrapText="1"/>
    </xf>
    <xf numFmtId="0" fontId="8" fillId="0" borderId="31" xfId="0" applyFont="1" applyBorder="1" applyAlignment="1">
      <alignment horizontal="left" vertical="center" wrapText="1"/>
    </xf>
    <xf numFmtId="0" fontId="8" fillId="0" borderId="0" xfId="0" applyFont="1" applyBorder="1" applyAlignment="1">
      <alignment horizontal="left" vertical="center" wrapText="1"/>
    </xf>
    <xf numFmtId="0" fontId="8" fillId="0" borderId="32" xfId="0" applyFont="1" applyBorder="1" applyAlignment="1">
      <alignment horizontal="left" vertical="center" wrapText="1"/>
    </xf>
    <xf numFmtId="0" fontId="8" fillId="0" borderId="36" xfId="0" applyFont="1" applyBorder="1" applyAlignment="1">
      <alignment horizontal="left" vertical="center" wrapText="1"/>
    </xf>
    <xf numFmtId="0" fontId="8" fillId="0" borderId="37" xfId="0" applyFont="1" applyBorder="1" applyAlignment="1">
      <alignment horizontal="left" vertical="center" wrapText="1"/>
    </xf>
    <xf numFmtId="0" fontId="8" fillId="0" borderId="38" xfId="0" applyFont="1" applyBorder="1" applyAlignment="1">
      <alignment horizontal="left" vertical="center" wrapText="1"/>
    </xf>
    <xf numFmtId="0" fontId="81" fillId="0" borderId="12" xfId="0" applyFont="1" applyBorder="1" applyAlignment="1">
      <alignment horizontal="left" vertical="center"/>
    </xf>
    <xf numFmtId="0" fontId="81" fillId="0" borderId="11" xfId="0" applyFont="1" applyBorder="1" applyAlignment="1">
      <alignment horizontal="left" vertical="center"/>
    </xf>
    <xf numFmtId="0" fontId="81" fillId="0" borderId="13" xfId="0" applyFont="1" applyBorder="1" applyAlignment="1">
      <alignment horizontal="left" vertical="center"/>
    </xf>
    <xf numFmtId="0" fontId="68" fillId="0" borderId="12" xfId="0" applyFont="1" applyBorder="1" applyAlignment="1">
      <alignment horizontal="left" vertical="center"/>
    </xf>
    <xf numFmtId="0" fontId="68" fillId="0" borderId="11" xfId="0" applyFont="1" applyBorder="1" applyAlignment="1">
      <alignment horizontal="left" vertical="center"/>
    </xf>
    <xf numFmtId="0" fontId="68" fillId="0" borderId="13" xfId="0" applyFont="1" applyBorder="1" applyAlignment="1">
      <alignment horizontal="left" vertical="center"/>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132" fillId="0" borderId="0" xfId="0" applyFont="1" applyFill="1" applyAlignment="1">
      <alignment horizontal="center" vertical="center"/>
    </xf>
    <xf numFmtId="0" fontId="133" fillId="0" borderId="37" xfId="0" applyFont="1" applyFill="1" applyBorder="1" applyAlignment="1">
      <alignment horizontal="right" vertical="center"/>
    </xf>
    <xf numFmtId="0" fontId="68" fillId="0" borderId="28" xfId="0" applyFont="1" applyBorder="1" applyAlignment="1">
      <alignment horizontal="center" vertical="center" wrapText="1"/>
    </xf>
    <xf numFmtId="0" fontId="68" fillId="0" borderId="29" xfId="0" applyFont="1" applyBorder="1" applyAlignment="1">
      <alignment horizontal="center" vertical="center" wrapText="1"/>
    </xf>
    <xf numFmtId="0" fontId="68" fillId="0" borderId="30" xfId="0" applyFont="1" applyBorder="1" applyAlignment="1">
      <alignment horizontal="center" vertical="center" wrapText="1"/>
    </xf>
    <xf numFmtId="0" fontId="68" fillId="0" borderId="31" xfId="0" applyFont="1" applyBorder="1" applyAlignment="1">
      <alignment horizontal="center" vertical="center" wrapText="1"/>
    </xf>
    <xf numFmtId="0" fontId="68" fillId="0" borderId="0" xfId="0" applyFont="1" applyBorder="1" applyAlignment="1">
      <alignment horizontal="center" vertical="center" wrapText="1"/>
    </xf>
    <xf numFmtId="0" fontId="68" fillId="0" borderId="32" xfId="0" applyFont="1" applyBorder="1" applyAlignment="1">
      <alignment horizontal="center" vertical="center" wrapText="1"/>
    </xf>
    <xf numFmtId="0" fontId="68" fillId="0" borderId="36" xfId="0" applyFont="1" applyBorder="1" applyAlignment="1">
      <alignment horizontal="center" vertical="center" wrapText="1"/>
    </xf>
    <xf numFmtId="0" fontId="68" fillId="0" borderId="37" xfId="0" applyFont="1" applyBorder="1" applyAlignment="1">
      <alignment horizontal="center" vertical="center" wrapText="1"/>
    </xf>
    <xf numFmtId="0" fontId="68" fillId="0" borderId="38" xfId="0" applyFont="1" applyBorder="1" applyAlignment="1">
      <alignment horizontal="center" vertical="center" wrapText="1"/>
    </xf>
    <xf numFmtId="0" fontId="78" fillId="0" borderId="12" xfId="0" applyFont="1" applyBorder="1" applyAlignment="1">
      <alignment horizontal="left" vertical="center" wrapText="1"/>
    </xf>
    <xf numFmtId="0" fontId="78" fillId="0" borderId="11" xfId="0" applyFont="1" applyBorder="1" applyAlignment="1">
      <alignment horizontal="left" vertical="center" wrapText="1"/>
    </xf>
    <xf numFmtId="0" fontId="78" fillId="0" borderId="13" xfId="0" applyFont="1" applyBorder="1" applyAlignment="1">
      <alignment horizontal="left" vertical="center" wrapText="1"/>
    </xf>
    <xf numFmtId="0" fontId="63" fillId="0" borderId="0" xfId="0" applyFont="1" applyBorder="1" applyAlignment="1">
      <alignment horizontal="center" vertical="center"/>
    </xf>
    <xf numFmtId="0" fontId="78" fillId="0" borderId="28" xfId="0" applyFont="1" applyBorder="1" applyAlignment="1">
      <alignment horizontal="center" vertical="center" wrapText="1"/>
    </xf>
    <xf numFmtId="0" fontId="78" fillId="0" borderId="29" xfId="0" applyFont="1" applyBorder="1" applyAlignment="1">
      <alignment horizontal="center" vertical="center" wrapText="1"/>
    </xf>
    <xf numFmtId="0" fontId="78" fillId="0" borderId="30" xfId="0" applyFont="1" applyBorder="1" applyAlignment="1">
      <alignment horizontal="center" vertical="center" wrapText="1"/>
    </xf>
    <xf numFmtId="0" fontId="78" fillId="0" borderId="31" xfId="0" applyFont="1" applyBorder="1" applyAlignment="1">
      <alignment horizontal="center" vertical="center" wrapText="1"/>
    </xf>
    <xf numFmtId="0" fontId="78" fillId="0" borderId="0" xfId="0" applyFont="1" applyBorder="1" applyAlignment="1">
      <alignment horizontal="center" vertical="center" wrapText="1"/>
    </xf>
    <xf numFmtId="0" fontId="78" fillId="0" borderId="32" xfId="0" applyFont="1" applyBorder="1" applyAlignment="1">
      <alignment horizontal="center" vertical="center" wrapText="1"/>
    </xf>
    <xf numFmtId="0" fontId="78" fillId="0" borderId="36" xfId="0" applyFont="1" applyBorder="1" applyAlignment="1">
      <alignment horizontal="center" vertical="center" wrapText="1"/>
    </xf>
    <xf numFmtId="0" fontId="78" fillId="0" borderId="37" xfId="0" applyFont="1" applyBorder="1" applyAlignment="1">
      <alignment horizontal="center" vertical="center" wrapText="1"/>
    </xf>
    <xf numFmtId="0" fontId="78" fillId="0" borderId="38" xfId="0" applyFont="1" applyBorder="1" applyAlignment="1">
      <alignment horizontal="center" vertical="center" wrapText="1"/>
    </xf>
    <xf numFmtId="0" fontId="19" fillId="0" borderId="0" xfId="0" applyFont="1" applyAlignment="1">
      <alignment horizontal="left" vertical="top" wrapText="1"/>
    </xf>
    <xf numFmtId="0" fontId="0" fillId="0" borderId="0" xfId="0" applyFont="1" applyAlignment="1">
      <alignment/>
    </xf>
    <xf numFmtId="0" fontId="12" fillId="0" borderId="0" xfId="0" applyFont="1" applyAlignment="1">
      <alignment horizontal="center"/>
    </xf>
    <xf numFmtId="0" fontId="28" fillId="0" borderId="0" xfId="0" applyFont="1" applyAlignment="1">
      <alignment horizontal="left" vertical="center" wrapText="1"/>
    </xf>
    <xf numFmtId="0" fontId="20" fillId="0" borderId="0" xfId="0" applyFont="1" applyAlignment="1">
      <alignment horizontal="left" vertical="top" wrapText="1"/>
    </xf>
    <xf numFmtId="0" fontId="46" fillId="0" borderId="10" xfId="0" applyFont="1" applyBorder="1" applyAlignment="1">
      <alignment horizontal="center" vertical="center" wrapText="1"/>
    </xf>
    <xf numFmtId="0" fontId="12" fillId="0" borderId="10" xfId="0" applyFont="1" applyBorder="1" applyAlignment="1">
      <alignment horizontal="left" vertical="center" wrapText="1"/>
    </xf>
    <xf numFmtId="0" fontId="22" fillId="0" borderId="0" xfId="0" applyFont="1" applyAlignment="1">
      <alignment horizontal="left" vertical="center" wrapText="1"/>
    </xf>
    <xf numFmtId="0" fontId="46" fillId="0" borderId="43" xfId="0" applyFont="1" applyBorder="1" applyAlignment="1">
      <alignment horizontal="center" vertical="center" wrapText="1"/>
    </xf>
    <xf numFmtId="0" fontId="46" fillId="0" borderId="20" xfId="0" applyFont="1" applyBorder="1" applyAlignment="1">
      <alignment horizontal="center" vertical="center" wrapText="1"/>
    </xf>
    <xf numFmtId="0" fontId="44" fillId="0" borderId="0" xfId="0" applyFont="1" applyAlignment="1">
      <alignment horizontal="center" vertical="top" wrapText="1"/>
    </xf>
    <xf numFmtId="0" fontId="45" fillId="0" borderId="0" xfId="0" applyFont="1" applyAlignment="1">
      <alignment horizontal="left" vertical="top" wrapText="1"/>
    </xf>
    <xf numFmtId="0" fontId="16" fillId="0" borderId="0" xfId="0" applyFont="1" applyAlignment="1">
      <alignment horizontal="left"/>
    </xf>
    <xf numFmtId="0" fontId="16" fillId="0" borderId="0" xfId="0" applyFont="1" applyAlignment="1">
      <alignment horizontal="left" vertical="top" wrapText="1"/>
    </xf>
    <xf numFmtId="0" fontId="19" fillId="0" borderId="0" xfId="0" applyFont="1" applyAlignment="1">
      <alignment horizontal="left"/>
    </xf>
    <xf numFmtId="0" fontId="110" fillId="0" borderId="0" xfId="0" applyFont="1" applyAlignment="1">
      <alignment horizont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134" fillId="0" borderId="43" xfId="0" applyFont="1" applyBorder="1" applyAlignment="1">
      <alignment horizontal="center" vertical="center" wrapText="1"/>
    </xf>
    <xf numFmtId="0" fontId="134" fillId="0" borderId="20" xfId="0" applyFont="1" applyBorder="1" applyAlignment="1">
      <alignment horizontal="center" vertical="center" wrapText="1"/>
    </xf>
    <xf numFmtId="0" fontId="121" fillId="0" borderId="43" xfId="0" applyFont="1" applyBorder="1" applyAlignment="1">
      <alignment horizontal="center" vertical="center" wrapText="1"/>
    </xf>
    <xf numFmtId="0" fontId="121" fillId="0" borderId="20" xfId="0" applyFont="1" applyBorder="1" applyAlignment="1">
      <alignment horizontal="center" vertical="center" wrapText="1"/>
    </xf>
    <xf numFmtId="0" fontId="0" fillId="0" borderId="43" xfId="0" applyBorder="1" applyAlignment="1">
      <alignment horizontal="center" vertical="center" wrapText="1"/>
    </xf>
    <xf numFmtId="0" fontId="0" fillId="0" borderId="20" xfId="0" applyBorder="1" applyAlignment="1">
      <alignment horizontal="center" vertical="center" wrapText="1"/>
    </xf>
    <xf numFmtId="0" fontId="118" fillId="0" borderId="0" xfId="0" applyFont="1" applyAlignment="1">
      <alignment horizontal="center"/>
    </xf>
    <xf numFmtId="0" fontId="0" fillId="0" borderId="43" xfId="0" applyBorder="1" applyAlignment="1">
      <alignment horizontal="center" vertical="center"/>
    </xf>
    <xf numFmtId="0" fontId="0" fillId="0" borderId="20" xfId="0" applyBorder="1" applyAlignment="1">
      <alignment horizontal="center" vertical="center"/>
    </xf>
    <xf numFmtId="0" fontId="124" fillId="0" borderId="43" xfId="0" applyFont="1" applyBorder="1" applyAlignment="1">
      <alignment horizontal="center" vertical="center" wrapText="1"/>
    </xf>
    <xf numFmtId="0" fontId="124" fillId="0" borderId="20" xfId="0" applyFont="1" applyBorder="1" applyAlignment="1">
      <alignment horizontal="center" vertical="center" wrapText="1"/>
    </xf>
    <xf numFmtId="0" fontId="23" fillId="0" borderId="0" xfId="0" applyFont="1" applyAlignment="1">
      <alignment horizontal="left" vertical="top" wrapText="1"/>
    </xf>
    <xf numFmtId="0" fontId="8" fillId="0" borderId="0" xfId="0" applyFont="1" applyAlignment="1">
      <alignment horizontal="left" vertical="center" wrapText="1"/>
    </xf>
    <xf numFmtId="0" fontId="0" fillId="0" borderId="0" xfId="0" applyAlignment="1">
      <alignment/>
    </xf>
    <xf numFmtId="0" fontId="18" fillId="0" borderId="0" xfId="0" applyFont="1" applyAlignment="1">
      <alignment horizontal="left" vertical="center" wrapText="1"/>
    </xf>
    <xf numFmtId="0" fontId="0" fillId="0" borderId="0" xfId="0" applyAlignment="1">
      <alignment horizontal="left" vertical="center" wrapText="1"/>
    </xf>
    <xf numFmtId="0" fontId="5" fillId="0" borderId="0" xfId="0" applyFont="1" applyAlignment="1">
      <alignment horizontal="left"/>
    </xf>
    <xf numFmtId="0" fontId="17" fillId="0" borderId="10" xfId="0" applyFont="1" applyBorder="1" applyAlignment="1">
      <alignment horizontal="center" vertical="top" wrapText="1"/>
    </xf>
    <xf numFmtId="0" fontId="18" fillId="0" borderId="10" xfId="0" applyFont="1" applyBorder="1" applyAlignment="1">
      <alignment horizontal="left" vertical="center" wrapText="1"/>
    </xf>
    <xf numFmtId="0" fontId="11" fillId="0" borderId="0" xfId="0" applyFont="1" applyAlignment="1">
      <alignment horizontal="center" vertical="top" wrapText="1"/>
    </xf>
    <xf numFmtId="0" fontId="13" fillId="0" borderId="0" xfId="0" applyFont="1" applyAlignment="1">
      <alignment horizontal="left" vertical="top" wrapText="1"/>
    </xf>
    <xf numFmtId="0" fontId="14" fillId="0" borderId="0" xfId="0" applyFont="1" applyAlignment="1">
      <alignment horizontal="left" vertical="top" wrapText="1"/>
    </xf>
    <xf numFmtId="0" fontId="23" fillId="0" borderId="0" xfId="0" applyFont="1" applyAlignment="1">
      <alignment horizontal="left"/>
    </xf>
    <xf numFmtId="0" fontId="23" fillId="0" borderId="0" xfId="0" applyFont="1" applyAlignment="1">
      <alignment horizontal="center" vertical="top" wrapText="1"/>
    </xf>
    <xf numFmtId="0" fontId="22" fillId="0" borderId="10" xfId="0" applyFont="1" applyBorder="1" applyAlignment="1">
      <alignment horizontal="center"/>
    </xf>
    <xf numFmtId="0" fontId="23" fillId="0" borderId="0" xfId="0" applyFont="1" applyAlignment="1">
      <alignment horizontal="center"/>
    </xf>
    <xf numFmtId="0" fontId="18" fillId="0" borderId="0" xfId="0" applyFont="1" applyAlignment="1">
      <alignment horizontal="center" vertical="top" wrapText="1"/>
    </xf>
    <xf numFmtId="0" fontId="28" fillId="0" borderId="31" xfId="0" applyFont="1" applyBorder="1" applyAlignment="1">
      <alignment horizontal="left" vertical="center" wrapText="1"/>
    </xf>
    <xf numFmtId="0" fontId="2" fillId="0" borderId="28" xfId="0" applyFont="1" applyBorder="1" applyAlignment="1">
      <alignment horizontal="center"/>
    </xf>
    <xf numFmtId="0" fontId="2" fillId="0" borderId="29" xfId="0" applyFont="1" applyBorder="1" applyAlignment="1">
      <alignment horizontal="center"/>
    </xf>
    <xf numFmtId="0" fontId="2" fillId="0" borderId="30" xfId="0" applyFont="1" applyBorder="1" applyAlignment="1">
      <alignment horizontal="center"/>
    </xf>
    <xf numFmtId="0" fontId="22" fillId="0" borderId="36" xfId="0" applyFont="1" applyBorder="1" applyAlignment="1">
      <alignment horizontal="center"/>
    </xf>
    <xf numFmtId="0" fontId="22" fillId="0" borderId="37" xfId="0" applyFont="1" applyBorder="1" applyAlignment="1">
      <alignment horizontal="center"/>
    </xf>
    <xf numFmtId="0" fontId="22" fillId="0" borderId="38" xfId="0" applyFont="1" applyBorder="1" applyAlignment="1">
      <alignment horizontal="center"/>
    </xf>
    <xf numFmtId="0" fontId="22" fillId="0" borderId="0" xfId="0" applyFont="1" applyBorder="1" applyAlignment="1">
      <alignment horizontal="center"/>
    </xf>
    <xf numFmtId="0" fontId="22" fillId="0" borderId="32" xfId="0" applyFont="1" applyBorder="1" applyAlignment="1">
      <alignment horizontal="center"/>
    </xf>
    <xf numFmtId="0" fontId="19" fillId="0" borderId="10" xfId="0" applyFont="1" applyBorder="1" applyAlignment="1">
      <alignment horizontal="center" vertical="top" wrapText="1"/>
    </xf>
    <xf numFmtId="0" fontId="17" fillId="0" borderId="44" xfId="0" applyFont="1" applyBorder="1" applyAlignment="1">
      <alignment horizontal="center" vertical="top" wrapText="1"/>
    </xf>
    <xf numFmtId="0" fontId="17" fillId="0" borderId="45" xfId="0" applyFont="1" applyBorder="1" applyAlignment="1">
      <alignment horizontal="center" vertical="top" wrapText="1"/>
    </xf>
    <xf numFmtId="0" fontId="17" fillId="0" borderId="46" xfId="0" applyFont="1" applyBorder="1" applyAlignment="1">
      <alignment horizontal="center" vertical="top" wrapText="1"/>
    </xf>
    <xf numFmtId="0" fontId="17" fillId="0" borderId="15" xfId="0" applyFont="1" applyBorder="1" applyAlignment="1">
      <alignment horizontal="center" vertical="top" wrapText="1"/>
    </xf>
    <xf numFmtId="0" fontId="17" fillId="0" borderId="47" xfId="0" applyFont="1" applyBorder="1" applyAlignment="1">
      <alignment horizontal="center" vertical="top" wrapText="1"/>
    </xf>
    <xf numFmtId="0" fontId="17" fillId="0" borderId="48" xfId="0" applyFont="1" applyBorder="1" applyAlignment="1">
      <alignment horizontal="center" vertical="top" wrapText="1"/>
    </xf>
    <xf numFmtId="0" fontId="135" fillId="0" borderId="0" xfId="0" applyFont="1" applyAlignment="1">
      <alignment horizontal="center" vertical="center" wrapText="1"/>
    </xf>
    <xf numFmtId="0" fontId="17" fillId="0" borderId="49" xfId="0" applyFont="1" applyBorder="1" applyAlignment="1">
      <alignment horizontal="center" vertical="top" wrapText="1"/>
    </xf>
    <xf numFmtId="0" fontId="0" fillId="0" borderId="47" xfId="0" applyBorder="1" applyAlignment="1">
      <alignment horizontal="center" vertical="top" wrapText="1"/>
    </xf>
    <xf numFmtId="0" fontId="17" fillId="0" borderId="50" xfId="0" applyFont="1" applyBorder="1" applyAlignment="1">
      <alignment horizontal="center" vertical="top" wrapText="1"/>
    </xf>
    <xf numFmtId="0" fontId="17" fillId="0" borderId="51" xfId="0" applyFont="1" applyBorder="1" applyAlignment="1">
      <alignment horizontal="center" vertical="top" wrapText="1"/>
    </xf>
    <xf numFmtId="0" fontId="17" fillId="0" borderId="52" xfId="0" applyFont="1" applyBorder="1" applyAlignment="1">
      <alignment horizontal="center" vertical="top" wrapText="1"/>
    </xf>
    <xf numFmtId="0" fontId="0" fillId="0" borderId="53" xfId="0" applyBorder="1" applyAlignment="1">
      <alignment horizontal="center" vertical="top" wrapText="1"/>
    </xf>
    <xf numFmtId="0" fontId="17" fillId="0" borderId="28" xfId="0" applyFont="1" applyBorder="1" applyAlignment="1">
      <alignment horizontal="center" vertical="top" wrapText="1"/>
    </xf>
    <xf numFmtId="0" fontId="18" fillId="0" borderId="25" xfId="0" applyFont="1" applyBorder="1" applyAlignment="1">
      <alignment horizontal="left" vertical="center" wrapText="1"/>
    </xf>
    <xf numFmtId="0" fontId="18" fillId="0" borderId="54" xfId="0" applyFont="1" applyBorder="1" applyAlignment="1">
      <alignment horizontal="left" vertical="center" wrapText="1"/>
    </xf>
    <xf numFmtId="0" fontId="18" fillId="0" borderId="17" xfId="0" applyFont="1" applyBorder="1" applyAlignment="1">
      <alignment horizontal="left" vertical="center" wrapText="1"/>
    </xf>
    <xf numFmtId="0" fontId="135" fillId="0" borderId="55" xfId="0" applyFont="1" applyBorder="1" applyAlignment="1">
      <alignment horizontal="center" vertical="center" wrapText="1"/>
    </xf>
    <xf numFmtId="0" fontId="17" fillId="0" borderId="56" xfId="0" applyFont="1" applyBorder="1" applyAlignment="1">
      <alignment horizontal="center" vertical="top" wrapText="1"/>
    </xf>
    <xf numFmtId="0" fontId="0" fillId="0" borderId="57" xfId="0" applyBorder="1" applyAlignment="1">
      <alignment horizontal="center" vertical="top" wrapText="1"/>
    </xf>
    <xf numFmtId="0" fontId="23" fillId="0" borderId="0" xfId="0" applyFont="1" applyAlignment="1">
      <alignment horizontal="left" vertical="center" wrapText="1"/>
    </xf>
    <xf numFmtId="0" fontId="23" fillId="0" borderId="58" xfId="0" applyFont="1" applyBorder="1" applyAlignment="1">
      <alignment horizontal="left" vertical="center" wrapText="1"/>
    </xf>
    <xf numFmtId="0" fontId="16" fillId="0" borderId="59" xfId="0" applyFont="1" applyBorder="1" applyAlignment="1">
      <alignment horizontal="left" vertical="center"/>
    </xf>
    <xf numFmtId="0" fontId="16" fillId="0" borderId="60" xfId="0" applyFont="1" applyBorder="1" applyAlignment="1">
      <alignment horizontal="left" vertical="center"/>
    </xf>
    <xf numFmtId="0" fontId="16" fillId="0" borderId="61" xfId="0" applyFont="1" applyBorder="1" applyAlignment="1">
      <alignment horizontal="left" vertical="center"/>
    </xf>
    <xf numFmtId="0" fontId="17" fillId="0" borderId="62" xfId="0" applyFont="1" applyBorder="1" applyAlignment="1">
      <alignment horizontal="center" vertical="top" wrapText="1"/>
    </xf>
    <xf numFmtId="0" fontId="17" fillId="0" borderId="63" xfId="0" applyFont="1" applyBorder="1" applyAlignment="1">
      <alignment horizontal="center" vertical="top" wrapText="1"/>
    </xf>
    <xf numFmtId="0" fontId="17" fillId="0" borderId="64" xfId="0" applyFont="1" applyBorder="1" applyAlignment="1">
      <alignment horizontal="center" vertical="top" wrapText="1"/>
    </xf>
    <xf numFmtId="0" fontId="17" fillId="0" borderId="65" xfId="0" applyFont="1" applyBorder="1" applyAlignment="1">
      <alignment horizontal="center" vertical="top" wrapText="1"/>
    </xf>
    <xf numFmtId="0" fontId="17" fillId="0" borderId="66" xfId="0" applyFont="1" applyBorder="1" applyAlignment="1">
      <alignment horizontal="center" vertical="top" wrapText="1"/>
    </xf>
    <xf numFmtId="0" fontId="17" fillId="0" borderId="26" xfId="0" applyFont="1" applyBorder="1" applyAlignment="1">
      <alignment horizontal="center" vertical="top" wrapText="1"/>
    </xf>
    <xf numFmtId="0" fontId="33" fillId="0" borderId="0" xfId="55" applyFont="1" applyAlignment="1">
      <alignment horizontal="center"/>
      <protection/>
    </xf>
    <xf numFmtId="0" fontId="28" fillId="0" borderId="0" xfId="55" applyFont="1" applyAlignment="1">
      <alignment wrapText="1"/>
      <protection/>
    </xf>
    <xf numFmtId="0" fontId="34" fillId="0" borderId="0" xfId="55" applyFont="1" applyAlignment="1">
      <alignment horizontal="left" wrapText="1"/>
      <protection/>
    </xf>
    <xf numFmtId="0" fontId="34" fillId="0" borderId="0" xfId="55" applyFont="1" applyAlignment="1">
      <alignment horizontal="left"/>
      <protection/>
    </xf>
    <xf numFmtId="0" fontId="33" fillId="0" borderId="0" xfId="55" applyFont="1" applyAlignment="1">
      <alignment horizontal="left"/>
      <protection/>
    </xf>
    <xf numFmtId="0" fontId="28" fillId="0" borderId="0" xfId="55" applyFont="1" applyAlignment="1">
      <alignment vertical="center"/>
      <protection/>
    </xf>
    <xf numFmtId="0" fontId="28" fillId="0" borderId="37" xfId="55" applyFont="1" applyBorder="1" applyAlignment="1">
      <alignment horizontal="center" wrapText="1"/>
      <protection/>
    </xf>
    <xf numFmtId="0" fontId="28" fillId="0" borderId="37" xfId="55" applyFont="1" applyBorder="1" applyAlignment="1">
      <alignment horizontal="left" vertical="center"/>
      <protection/>
    </xf>
    <xf numFmtId="0" fontId="28" fillId="0" borderId="11" xfId="55" applyFont="1" applyBorder="1" applyAlignment="1">
      <alignment horizontal="center" vertical="center"/>
      <protection/>
    </xf>
    <xf numFmtId="0" fontId="28" fillId="0" borderId="0" xfId="55" applyFont="1" applyBorder="1" applyAlignment="1">
      <alignment wrapText="1"/>
      <protection/>
    </xf>
    <xf numFmtId="0" fontId="20" fillId="0" borderId="31" xfId="55" applyFont="1" applyBorder="1" applyAlignment="1">
      <alignment horizontal="center"/>
      <protection/>
    </xf>
    <xf numFmtId="0" fontId="20" fillId="0" borderId="0" xfId="55" applyFont="1" applyBorder="1" applyAlignment="1">
      <alignment horizontal="center"/>
      <protection/>
    </xf>
    <xf numFmtId="0" fontId="20" fillId="0" borderId="32" xfId="55" applyFont="1" applyBorder="1" applyAlignment="1">
      <alignment horizontal="center"/>
      <protection/>
    </xf>
    <xf numFmtId="0" fontId="32" fillId="0" borderId="31" xfId="55" applyFont="1" applyBorder="1" applyAlignment="1" applyProtection="1">
      <alignment horizontal="center"/>
      <protection locked="0"/>
    </xf>
    <xf numFmtId="0" fontId="32" fillId="0" borderId="0" xfId="55" applyFont="1" applyBorder="1" applyAlignment="1" applyProtection="1">
      <alignment horizontal="center"/>
      <protection locked="0"/>
    </xf>
    <xf numFmtId="0" fontId="32" fillId="0" borderId="32" xfId="55" applyFont="1" applyBorder="1" applyAlignment="1" applyProtection="1">
      <alignment horizontal="center"/>
      <protection locked="0"/>
    </xf>
    <xf numFmtId="1" fontId="20" fillId="0" borderId="0" xfId="55" applyNumberFormat="1" applyFont="1" applyBorder="1" applyAlignment="1">
      <alignment horizontal="left" vertical="center"/>
      <protection/>
    </xf>
    <xf numFmtId="1" fontId="20" fillId="0" borderId="37" xfId="55" applyNumberFormat="1" applyFont="1" applyBorder="1" applyAlignment="1">
      <alignment horizontal="left" vertical="center"/>
      <protection/>
    </xf>
    <xf numFmtId="0" fontId="12" fillId="0" borderId="0" xfId="55" applyFont="1" applyAlignment="1">
      <alignment vertical="center"/>
      <protection/>
    </xf>
    <xf numFmtId="178" fontId="20" fillId="0" borderId="28" xfId="55" applyNumberFormat="1" applyFont="1" applyBorder="1" applyAlignment="1" applyProtection="1" quotePrefix="1">
      <alignment horizontal="left" vertical="center"/>
      <protection locked="0"/>
    </xf>
    <xf numFmtId="178" fontId="20" fillId="0" borderId="29" xfId="55" applyNumberFormat="1" applyFont="1" applyBorder="1" applyAlignment="1" applyProtection="1">
      <alignment horizontal="left" vertical="center"/>
      <protection locked="0"/>
    </xf>
    <xf numFmtId="178" fontId="20" fillId="0" borderId="30" xfId="55" applyNumberFormat="1" applyFont="1" applyBorder="1" applyAlignment="1" applyProtection="1">
      <alignment horizontal="left" vertical="center"/>
      <protection locked="0"/>
    </xf>
    <xf numFmtId="0" fontId="20" fillId="0" borderId="28" xfId="55" applyFont="1" applyBorder="1" applyAlignment="1">
      <alignment horizontal="center"/>
      <protection/>
    </xf>
    <xf numFmtId="0" fontId="20" fillId="0" borderId="29" xfId="55" applyFont="1" applyBorder="1" applyAlignment="1">
      <alignment horizontal="center"/>
      <protection/>
    </xf>
    <xf numFmtId="0" fontId="20" fillId="0" borderId="30" xfId="55" applyFont="1" applyBorder="1" applyAlignment="1">
      <alignment horizontal="center"/>
      <protection/>
    </xf>
    <xf numFmtId="1" fontId="20" fillId="0" borderId="12" xfId="55" applyNumberFormat="1" applyFont="1" applyBorder="1" applyAlignment="1" applyProtection="1">
      <alignment horizontal="center" vertical="center"/>
      <protection locked="0"/>
    </xf>
    <xf numFmtId="0" fontId="20" fillId="0" borderId="11" xfId="55" applyFont="1" applyBorder="1" applyAlignment="1" applyProtection="1">
      <alignment horizontal="center" vertical="center"/>
      <protection locked="0"/>
    </xf>
    <xf numFmtId="0" fontId="20" fillId="0" borderId="13" xfId="55" applyFont="1" applyBorder="1" applyAlignment="1" applyProtection="1">
      <alignment horizontal="center" vertical="center"/>
      <protection locked="0"/>
    </xf>
    <xf numFmtId="0" fontId="20" fillId="0" borderId="12" xfId="55" applyFont="1" applyBorder="1" applyAlignment="1" applyProtection="1">
      <alignment horizontal="left"/>
      <protection locked="0"/>
    </xf>
    <xf numFmtId="0" fontId="20" fillId="0" borderId="11" xfId="55" applyFont="1" applyBorder="1" applyAlignment="1" applyProtection="1">
      <alignment horizontal="left"/>
      <protection locked="0"/>
    </xf>
    <xf numFmtId="0" fontId="20" fillId="0" borderId="13" xfId="55" applyFont="1" applyBorder="1" applyAlignment="1" applyProtection="1">
      <alignment horizontal="left"/>
      <protection locked="0"/>
    </xf>
    <xf numFmtId="0" fontId="20" fillId="0" borderId="31" xfId="55" applyFont="1" applyBorder="1" applyAlignment="1">
      <alignment horizontal="left" indent="1"/>
      <protection/>
    </xf>
    <xf numFmtId="0" fontId="20" fillId="0" borderId="0" xfId="55" applyFont="1" applyBorder="1" applyAlignment="1">
      <alignment horizontal="left" indent="1"/>
      <protection/>
    </xf>
    <xf numFmtId="0" fontId="20" fillId="0" borderId="12" xfId="55" applyFont="1" applyBorder="1" applyAlignment="1" applyProtection="1">
      <alignment horizontal="left" vertical="center"/>
      <protection locked="0"/>
    </xf>
    <xf numFmtId="0" fontId="20" fillId="0" borderId="11" xfId="55" applyFont="1" applyBorder="1" applyAlignment="1" applyProtection="1">
      <alignment horizontal="left" vertical="center"/>
      <protection locked="0"/>
    </xf>
    <xf numFmtId="0" fontId="20" fillId="0" borderId="31" xfId="55" applyFont="1" applyBorder="1" applyAlignment="1">
      <alignment horizontal="center" vertical="center"/>
      <protection/>
    </xf>
    <xf numFmtId="0" fontId="20" fillId="0" borderId="0" xfId="55" applyFont="1" applyBorder="1" applyAlignment="1">
      <alignment horizontal="center" vertical="center"/>
      <protection/>
    </xf>
    <xf numFmtId="0" fontId="31" fillId="0" borderId="12" xfId="55" applyFont="1" applyBorder="1" applyAlignment="1" applyProtection="1">
      <alignment horizontal="center" vertical="center"/>
      <protection locked="0"/>
    </xf>
    <xf numFmtId="0" fontId="31" fillId="0" borderId="11" xfId="55" applyFont="1" applyBorder="1" applyAlignment="1" applyProtection="1">
      <alignment horizontal="center" vertical="center"/>
      <protection locked="0"/>
    </xf>
    <xf numFmtId="14" fontId="20" fillId="0" borderId="12" xfId="55" applyNumberFormat="1" applyFont="1" applyBorder="1" applyAlignment="1" applyProtection="1">
      <alignment horizontal="center" vertical="center"/>
      <protection locked="0"/>
    </xf>
    <xf numFmtId="14" fontId="20" fillId="0" borderId="11" xfId="55" applyNumberFormat="1" applyFont="1" applyBorder="1" applyAlignment="1" applyProtection="1">
      <alignment horizontal="center" vertical="center"/>
      <protection locked="0"/>
    </xf>
    <xf numFmtId="14" fontId="20" fillId="0" borderId="13" xfId="55" applyNumberFormat="1" applyFont="1" applyBorder="1" applyAlignment="1" applyProtection="1">
      <alignment horizontal="center" vertical="center"/>
      <protection locked="0"/>
    </xf>
    <xf numFmtId="0" fontId="20" fillId="0" borderId="12" xfId="55" applyFont="1" applyBorder="1" applyAlignment="1" applyProtection="1">
      <alignment horizontal="center" vertical="center"/>
      <protection locked="0"/>
    </xf>
    <xf numFmtId="0" fontId="20" fillId="0" borderId="36" xfId="55" applyFont="1" applyBorder="1" applyAlignment="1">
      <alignment horizontal="right" vertical="center" indent="1"/>
      <protection/>
    </xf>
    <xf numFmtId="0" fontId="20" fillId="0" borderId="37" xfId="55" applyFont="1" applyBorder="1" applyAlignment="1">
      <alignment horizontal="right" vertical="center" indent="1"/>
      <protection/>
    </xf>
    <xf numFmtId="0" fontId="20" fillId="0" borderId="38" xfId="55" applyFont="1" applyBorder="1" applyAlignment="1">
      <alignment horizontal="right" vertical="center" indent="1"/>
      <protection/>
    </xf>
    <xf numFmtId="0" fontId="31" fillId="0" borderId="31" xfId="55" applyFont="1" applyBorder="1" applyAlignment="1">
      <alignment horizontal="center"/>
      <protection/>
    </xf>
    <xf numFmtId="0" fontId="31" fillId="0" borderId="0" xfId="55" applyFont="1" applyBorder="1" applyAlignment="1">
      <alignment horizontal="center"/>
      <protection/>
    </xf>
    <xf numFmtId="0" fontId="31" fillId="0" borderId="28" xfId="55" applyFont="1" applyBorder="1" applyAlignment="1">
      <alignment horizontal="center"/>
      <protection/>
    </xf>
    <xf numFmtId="0" fontId="31" fillId="0" borderId="29" xfId="55" applyFont="1" applyBorder="1" applyAlignment="1">
      <alignment horizontal="center"/>
      <protection/>
    </xf>
    <xf numFmtId="0" fontId="31" fillId="0" borderId="30" xfId="55" applyFont="1" applyBorder="1" applyAlignment="1">
      <alignment horizontal="center"/>
      <protection/>
    </xf>
    <xf numFmtId="0" fontId="20" fillId="0" borderId="33" xfId="55" applyFont="1" applyBorder="1" applyAlignment="1">
      <alignment horizontal="left" indent="1"/>
      <protection/>
    </xf>
    <xf numFmtId="0" fontId="20" fillId="0" borderId="34" xfId="55" applyFont="1" applyBorder="1" applyAlignment="1">
      <alignment horizontal="left" indent="1"/>
      <protection/>
    </xf>
    <xf numFmtId="0" fontId="20" fillId="0" borderId="35" xfId="55" applyFont="1" applyBorder="1" applyAlignment="1">
      <alignment horizontal="left" indent="1"/>
      <protection/>
    </xf>
    <xf numFmtId="49" fontId="20" fillId="0" borderId="33" xfId="55" applyNumberFormat="1" applyFont="1" applyBorder="1" applyProtection="1" quotePrefix="1">
      <alignment/>
      <protection locked="0"/>
    </xf>
    <xf numFmtId="49" fontId="20" fillId="0" borderId="34" xfId="55" applyNumberFormat="1" applyFont="1" applyBorder="1" applyProtection="1">
      <alignment/>
      <protection locked="0"/>
    </xf>
    <xf numFmtId="49" fontId="20" fillId="0" borderId="35" xfId="55" applyNumberFormat="1" applyFont="1" applyBorder="1" applyProtection="1">
      <alignment/>
      <protection locked="0"/>
    </xf>
    <xf numFmtId="0" fontId="20" fillId="0" borderId="12" xfId="55" applyFont="1" applyBorder="1">
      <alignment/>
      <protection/>
    </xf>
    <xf numFmtId="0" fontId="20" fillId="0" borderId="13" xfId="55" applyFont="1" applyBorder="1">
      <alignment/>
      <protection/>
    </xf>
    <xf numFmtId="14" fontId="20" fillId="0" borderId="33" xfId="55" applyNumberFormat="1" applyFont="1" applyBorder="1" applyAlignment="1" applyProtection="1">
      <alignment horizontal="left" vertical="center"/>
      <protection locked="0"/>
    </xf>
    <xf numFmtId="14" fontId="20" fillId="0" borderId="34" xfId="55" applyNumberFormat="1" applyFont="1" applyBorder="1" applyAlignment="1" applyProtection="1">
      <alignment horizontal="left" vertical="center"/>
      <protection locked="0"/>
    </xf>
    <xf numFmtId="14" fontId="20" fillId="0" borderId="35" xfId="55" applyNumberFormat="1" applyFont="1" applyBorder="1" applyAlignment="1" applyProtection="1">
      <alignment horizontal="left" vertical="center"/>
      <protection locked="0"/>
    </xf>
    <xf numFmtId="0" fontId="20" fillId="0" borderId="33" xfId="55" applyFont="1" applyBorder="1" applyAlignment="1" applyProtection="1">
      <alignment/>
      <protection locked="0"/>
    </xf>
    <xf numFmtId="0" fontId="20" fillId="0" borderId="34" xfId="55" applyFont="1" applyBorder="1" applyAlignment="1" applyProtection="1">
      <alignment/>
      <protection locked="0"/>
    </xf>
    <xf numFmtId="0" fontId="20" fillId="0" borderId="35" xfId="55" applyFont="1" applyBorder="1" applyAlignment="1" applyProtection="1">
      <alignment/>
      <protection locked="0"/>
    </xf>
    <xf numFmtId="0" fontId="20" fillId="0" borderId="28" xfId="55" applyFont="1" applyBorder="1" applyAlignment="1">
      <alignment horizontal="right" indent="1"/>
      <protection/>
    </xf>
    <xf numFmtId="0" fontId="20" fillId="0" borderId="29" xfId="55" applyFont="1" applyBorder="1" applyAlignment="1">
      <alignment horizontal="right" indent="1"/>
      <protection/>
    </xf>
    <xf numFmtId="0" fontId="20" fillId="0" borderId="30" xfId="55" applyFont="1" applyBorder="1" applyAlignment="1">
      <alignment horizontal="right" indent="1"/>
      <protection/>
    </xf>
    <xf numFmtId="0" fontId="20" fillId="0" borderId="33" xfId="55" applyFont="1" applyBorder="1" applyAlignment="1" applyProtection="1">
      <alignment vertical="center"/>
      <protection locked="0"/>
    </xf>
    <xf numFmtId="0" fontId="20" fillId="0" borderId="34" xfId="55" applyFont="1" applyBorder="1" applyAlignment="1" applyProtection="1">
      <alignment vertical="center"/>
      <protection locked="0"/>
    </xf>
    <xf numFmtId="0" fontId="20" fillId="0" borderId="35" xfId="55" applyFont="1" applyBorder="1" applyAlignment="1" applyProtection="1">
      <alignment vertical="center"/>
      <protection locked="0"/>
    </xf>
    <xf numFmtId="0" fontId="20" fillId="0" borderId="33" xfId="55" applyFont="1" applyBorder="1" applyAlignment="1" applyProtection="1">
      <alignment horizontal="center" vertical="center"/>
      <protection locked="0"/>
    </xf>
    <xf numFmtId="0" fontId="20" fillId="0" borderId="34" xfId="55" applyFont="1" applyBorder="1" applyAlignment="1" applyProtection="1">
      <alignment horizontal="center" vertical="center"/>
      <protection locked="0"/>
    </xf>
    <xf numFmtId="0" fontId="20" fillId="0" borderId="35" xfId="55" applyFont="1" applyBorder="1" applyAlignment="1" applyProtection="1">
      <alignment horizontal="center" vertical="center"/>
      <protection locked="0"/>
    </xf>
    <xf numFmtId="0" fontId="20" fillId="0" borderId="12" xfId="55" applyFont="1" applyBorder="1" applyAlignment="1">
      <alignment horizontal="left" indent="1"/>
      <protection/>
    </xf>
    <xf numFmtId="0" fontId="20" fillId="0" borderId="11" xfId="55" applyFont="1" applyBorder="1" applyAlignment="1">
      <alignment horizontal="left" indent="1"/>
      <protection/>
    </xf>
    <xf numFmtId="0" fontId="20" fillId="0" borderId="12" xfId="55" applyFont="1" applyBorder="1" applyAlignment="1" applyProtection="1">
      <alignment vertical="center"/>
      <protection locked="0"/>
    </xf>
    <xf numFmtId="0" fontId="20" fillId="0" borderId="11" xfId="55" applyFont="1" applyBorder="1" applyAlignment="1" applyProtection="1">
      <alignment vertical="center"/>
      <protection locked="0"/>
    </xf>
    <xf numFmtId="0" fontId="20" fillId="0" borderId="13" xfId="55" applyFont="1" applyBorder="1" applyAlignment="1" applyProtection="1">
      <alignment vertical="center"/>
      <protection locked="0"/>
    </xf>
    <xf numFmtId="0" fontId="20" fillId="0" borderId="33" xfId="55" applyFont="1" applyBorder="1" applyAlignment="1">
      <alignment horizontal="center" vertical="center"/>
      <protection/>
    </xf>
    <xf numFmtId="0" fontId="20" fillId="0" borderId="34" xfId="55" applyFont="1" applyBorder="1" applyAlignment="1">
      <alignment horizontal="center" vertical="center"/>
      <protection/>
    </xf>
    <xf numFmtId="0" fontId="20" fillId="0" borderId="35" xfId="55" applyFont="1" applyBorder="1" applyAlignment="1">
      <alignment horizontal="center" vertical="center"/>
      <protection/>
    </xf>
    <xf numFmtId="0" fontId="31" fillId="0" borderId="32" xfId="55" applyFont="1" applyBorder="1" applyAlignment="1">
      <alignment horizontal="center"/>
      <protection/>
    </xf>
    <xf numFmtId="1" fontId="20" fillId="0" borderId="67" xfId="55" applyNumberFormat="1" applyFont="1" applyBorder="1" applyAlignment="1" applyProtection="1">
      <alignment horizontal="center" vertical="center"/>
      <protection locked="0"/>
    </xf>
    <xf numFmtId="0" fontId="20" fillId="0" borderId="31" xfId="55" applyFont="1" applyBorder="1" applyAlignment="1">
      <alignment vertical="center"/>
      <protection/>
    </xf>
    <xf numFmtId="0" fontId="20" fillId="0" borderId="0" xfId="55" applyFont="1" applyBorder="1" applyAlignment="1">
      <alignment vertical="center"/>
      <protection/>
    </xf>
    <xf numFmtId="0" fontId="20" fillId="0" borderId="32" xfId="55" applyFont="1" applyBorder="1" applyAlignment="1">
      <alignment vertical="center"/>
      <protection/>
    </xf>
    <xf numFmtId="0" fontId="20" fillId="0" borderId="31" xfId="55" applyFont="1" applyBorder="1" applyAlignment="1">
      <alignment horizontal="right"/>
      <protection/>
    </xf>
    <xf numFmtId="0" fontId="20" fillId="0" borderId="0" xfId="55" applyFont="1" applyBorder="1" applyAlignment="1">
      <alignment horizontal="right"/>
      <protection/>
    </xf>
    <xf numFmtId="49" fontId="20" fillId="0" borderId="0" xfId="55" applyNumberFormat="1" applyFont="1" applyBorder="1" applyAlignment="1">
      <alignment horizontal="center"/>
      <protection/>
    </xf>
    <xf numFmtId="0" fontId="31" fillId="0" borderId="12" xfId="55" applyFont="1" applyBorder="1" applyAlignment="1">
      <alignment horizontal="left" indent="1"/>
      <protection/>
    </xf>
    <xf numFmtId="0" fontId="31" fillId="0" borderId="11" xfId="55" applyFont="1" applyBorder="1" applyAlignment="1">
      <alignment horizontal="left" indent="1"/>
      <protection/>
    </xf>
    <xf numFmtId="0" fontId="20" fillId="0" borderId="11" xfId="55" applyFont="1" applyBorder="1" applyAlignment="1">
      <alignment horizontal="center" vertical="center"/>
      <protection/>
    </xf>
    <xf numFmtId="0" fontId="20" fillId="0" borderId="13" xfId="55" applyFont="1" applyBorder="1" applyAlignment="1">
      <alignment horizontal="center" vertical="center"/>
      <protection/>
    </xf>
    <xf numFmtId="0" fontId="20" fillId="0" borderId="28" xfId="55" applyFont="1" applyBorder="1" applyAlignment="1">
      <alignment horizontal="left" indent="1"/>
      <protection/>
    </xf>
    <xf numFmtId="0" fontId="20" fillId="0" borderId="29" xfId="55" applyFont="1" applyBorder="1" applyAlignment="1">
      <alignment horizontal="left" indent="1"/>
      <protection/>
    </xf>
    <xf numFmtId="0" fontId="20" fillId="0" borderId="30" xfId="55" applyFont="1" applyBorder="1" applyAlignment="1">
      <alignment horizontal="left" indent="1"/>
      <protection/>
    </xf>
    <xf numFmtId="0" fontId="20" fillId="0" borderId="31" xfId="55" applyFont="1" applyBorder="1" applyAlignment="1">
      <alignment horizontal="left" vertical="center" indent="1"/>
      <protection/>
    </xf>
    <xf numFmtId="0" fontId="20" fillId="0" borderId="0" xfId="55" applyFont="1" applyBorder="1" applyAlignment="1">
      <alignment horizontal="left" vertical="center" indent="1"/>
      <protection/>
    </xf>
    <xf numFmtId="0" fontId="20" fillId="0" borderId="32" xfId="55" applyFont="1" applyBorder="1" applyAlignment="1">
      <alignment horizontal="left" vertical="center" indent="1"/>
      <protection/>
    </xf>
    <xf numFmtId="0" fontId="20" fillId="0" borderId="0" xfId="55" applyFont="1" applyBorder="1" applyAlignment="1">
      <alignment horizontal="right" vertical="center"/>
      <protection/>
    </xf>
    <xf numFmtId="0" fontId="20" fillId="0" borderId="68" xfId="55" applyFont="1" applyBorder="1" applyAlignment="1">
      <alignment horizontal="right" vertical="center"/>
      <protection/>
    </xf>
    <xf numFmtId="0" fontId="20" fillId="0" borderId="69" xfId="55" applyFont="1" applyBorder="1" applyAlignment="1">
      <alignment horizontal="right" vertical="center"/>
      <protection/>
    </xf>
    <xf numFmtId="0" fontId="31" fillId="0" borderId="11" xfId="55" applyFont="1" applyBorder="1">
      <alignment/>
      <protection/>
    </xf>
    <xf numFmtId="0" fontId="31" fillId="0" borderId="31" xfId="55" applyFont="1" applyBorder="1" applyAlignment="1">
      <alignment horizontal="center" vertical="center"/>
      <protection/>
    </xf>
    <xf numFmtId="0" fontId="31" fillId="0" borderId="0" xfId="55" applyFont="1" applyBorder="1" applyAlignment="1">
      <alignment horizontal="center" vertical="center"/>
      <protection/>
    </xf>
    <xf numFmtId="0" fontId="31" fillId="0" borderId="32" xfId="55" applyFont="1" applyBorder="1" applyAlignment="1">
      <alignment horizontal="center" vertical="center"/>
      <protection/>
    </xf>
    <xf numFmtId="0" fontId="20" fillId="0" borderId="36" xfId="55" applyFont="1" applyBorder="1" applyAlignment="1">
      <alignment vertical="center"/>
      <protection/>
    </xf>
    <xf numFmtId="0" fontId="20" fillId="0" borderId="37" xfId="55" applyFont="1" applyBorder="1" applyAlignment="1">
      <alignment vertical="center"/>
      <protection/>
    </xf>
    <xf numFmtId="0" fontId="20" fillId="0" borderId="38" xfId="55" applyFont="1" applyBorder="1" applyAlignment="1">
      <alignment vertical="center"/>
      <protection/>
    </xf>
    <xf numFmtId="0" fontId="31" fillId="0" borderId="36" xfId="55" applyFont="1" applyBorder="1" applyAlignment="1">
      <alignment horizontal="center" vertical="center"/>
      <protection/>
    </xf>
    <xf numFmtId="0" fontId="31" fillId="0" borderId="37" xfId="55" applyFont="1" applyBorder="1" applyAlignment="1">
      <alignment horizontal="center" vertical="center"/>
      <protection/>
    </xf>
    <xf numFmtId="0" fontId="12" fillId="0" borderId="70" xfId="55" applyFont="1" applyBorder="1" applyAlignment="1">
      <alignment horizontal="left" vertical="center" indent="1"/>
      <protection/>
    </xf>
    <xf numFmtId="0" fontId="20" fillId="0" borderId="70" xfId="55" applyFont="1" applyBorder="1" applyAlignment="1">
      <alignment vertical="center"/>
      <protection/>
    </xf>
    <xf numFmtId="0" fontId="31" fillId="0" borderId="28" xfId="55" applyFont="1" applyBorder="1" applyAlignment="1">
      <alignment horizontal="center" vertical="center"/>
      <protection/>
    </xf>
    <xf numFmtId="0" fontId="31" fillId="0" borderId="29" xfId="55" applyFont="1" applyBorder="1" applyAlignment="1">
      <alignment horizontal="center" vertical="center"/>
      <protection/>
    </xf>
    <xf numFmtId="0" fontId="31" fillId="0" borderId="30" xfId="55" applyFont="1" applyBorder="1" applyAlignment="1">
      <alignment horizontal="center" vertical="center"/>
      <protection/>
    </xf>
    <xf numFmtId="0" fontId="20" fillId="0" borderId="32" xfId="55" applyFont="1" applyBorder="1" applyAlignment="1">
      <alignment horizontal="center" vertical="center"/>
      <protection/>
    </xf>
    <xf numFmtId="0" fontId="30" fillId="38" borderId="0" xfId="55" applyFont="1" applyFill="1" applyAlignment="1">
      <alignment horizontal="center" vertical="center"/>
      <protection/>
    </xf>
    <xf numFmtId="0" fontId="12" fillId="0" borderId="43" xfId="55" applyFont="1" applyBorder="1" applyAlignment="1">
      <alignment horizontal="left" vertical="center" indent="1"/>
      <protection/>
    </xf>
    <xf numFmtId="0" fontId="13" fillId="0" borderId="43" xfId="55" applyFont="1" applyBorder="1" applyAlignment="1">
      <alignment horizontal="center" vertical="center"/>
      <protection/>
    </xf>
    <xf numFmtId="0" fontId="20" fillId="0" borderId="70" xfId="55" applyFont="1" applyBorder="1" applyAlignment="1">
      <alignment horizontal="center" vertical="center"/>
      <protection/>
    </xf>
    <xf numFmtId="0" fontId="41" fillId="0" borderId="0" xfId="0" applyFont="1" applyAlignment="1">
      <alignment horizontal="left" vertical="top" wrapText="1"/>
    </xf>
    <xf numFmtId="0" fontId="41" fillId="0" borderId="37" xfId="0" applyFont="1" applyBorder="1" applyAlignment="1">
      <alignment horizontal="left" vertical="top" wrapText="1"/>
    </xf>
    <xf numFmtId="0" fontId="40" fillId="0" borderId="0" xfId="0" applyFont="1" applyAlignment="1">
      <alignment horizontal="center" vertical="top" wrapText="1"/>
    </xf>
    <xf numFmtId="0" fontId="40" fillId="0" borderId="58" xfId="0" applyFont="1" applyBorder="1" applyAlignment="1">
      <alignment horizontal="center" vertical="top" wrapText="1"/>
    </xf>
    <xf numFmtId="0" fontId="39" fillId="0" borderId="0" xfId="0" applyFont="1" applyAlignment="1">
      <alignment horizontal="center" vertical="top" wrapText="1"/>
    </xf>
    <xf numFmtId="0" fontId="130" fillId="0" borderId="0" xfId="0" applyFont="1" applyAlignment="1">
      <alignment horizontal="center" wrapText="1"/>
    </xf>
    <xf numFmtId="0" fontId="129" fillId="0" borderId="0" xfId="0" applyFont="1" applyAlignment="1">
      <alignment horizontal="center" vertical="center" wrapText="1"/>
    </xf>
    <xf numFmtId="0" fontId="118" fillId="0" borderId="0" xfId="57" applyFont="1" applyAlignment="1">
      <alignment horizontal="center" vertical="center"/>
      <protection/>
    </xf>
    <xf numFmtId="0" fontId="118" fillId="0" borderId="37" xfId="57" applyFont="1" applyBorder="1" applyAlignment="1">
      <alignment horizontal="center"/>
      <protection/>
    </xf>
    <xf numFmtId="0" fontId="118" fillId="0" borderId="10" xfId="57" applyFont="1" applyBorder="1" applyAlignment="1">
      <alignment horizontal="center"/>
      <protection/>
    </xf>
    <xf numFmtId="0" fontId="0" fillId="0" borderId="0" xfId="57" applyAlignment="1">
      <alignment horizontal="lef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5"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T111"/>
  <sheetViews>
    <sheetView tabSelected="1" view="pageBreakPreview" zoomScale="90" zoomScaleSheetLayoutView="90" zoomScalePageLayoutView="0" workbookViewId="0" topLeftCell="A1">
      <pane xSplit="4" ySplit="3" topLeftCell="E4" activePane="bottomRight" state="frozen"/>
      <selection pane="topLeft" activeCell="A1" sqref="A1"/>
      <selection pane="topRight" activeCell="E1" sqref="E1"/>
      <selection pane="bottomLeft" activeCell="A4" sqref="A4"/>
      <selection pane="bottomRight" activeCell="AT75" sqref="AT75"/>
    </sheetView>
  </sheetViews>
  <sheetFormatPr defaultColWidth="9.140625" defaultRowHeight="15"/>
  <cols>
    <col min="1" max="1" width="3.57421875" style="39" bestFit="1" customWidth="1"/>
    <col min="2" max="2" width="9.140625" style="42" customWidth="1"/>
    <col min="3" max="3" width="30.28125" style="39" customWidth="1"/>
    <col min="4" max="4" width="11.421875" style="39" customWidth="1"/>
    <col min="5" max="5" width="4.00390625" style="39" customWidth="1"/>
    <col min="6" max="6" width="6.00390625" style="39" customWidth="1"/>
    <col min="7" max="7" width="3.7109375" style="39" customWidth="1"/>
    <col min="8" max="8" width="6.00390625" style="39" customWidth="1"/>
    <col min="9" max="9" width="11.8515625" style="39" customWidth="1"/>
    <col min="10" max="10" width="12.00390625" style="39" customWidth="1"/>
    <col min="11" max="11" width="6.28125" style="39" customWidth="1"/>
    <col min="12" max="12" width="14.00390625" style="39" customWidth="1"/>
    <col min="13" max="13" width="11.7109375" style="39" customWidth="1"/>
    <col min="14" max="14" width="13.8515625" style="39" customWidth="1"/>
    <col min="15" max="15" width="15.57421875" style="39" customWidth="1"/>
    <col min="16" max="16" width="13.00390625" style="39" customWidth="1"/>
    <col min="17" max="17" width="6.7109375" style="39" bestFit="1" customWidth="1"/>
    <col min="18" max="18" width="12.57421875" style="39" customWidth="1"/>
    <col min="19" max="19" width="5.421875" style="39" customWidth="1"/>
    <col min="20" max="20" width="3.8515625" style="39" customWidth="1"/>
    <col min="21" max="21" width="3.7109375" style="39" customWidth="1"/>
    <col min="22" max="22" width="4.140625" style="39" customWidth="1"/>
    <col min="23" max="23" width="3.140625" style="39" customWidth="1"/>
    <col min="24" max="24" width="2.8515625" style="39" customWidth="1"/>
    <col min="25" max="25" width="3.7109375" style="39" customWidth="1"/>
    <col min="26" max="26" width="2.421875" style="39" customWidth="1"/>
    <col min="27" max="27" width="2.8515625" style="39" customWidth="1"/>
    <col min="28" max="28" width="3.28125" style="39" customWidth="1"/>
    <col min="29" max="29" width="6.8515625" style="39" customWidth="1"/>
    <col min="30" max="30" width="13.28125" style="39" customWidth="1"/>
    <col min="31" max="31" width="11.7109375" style="39" customWidth="1"/>
    <col min="32" max="32" width="5.421875" style="39" customWidth="1"/>
    <col min="33" max="34" width="3.7109375" style="39" customWidth="1"/>
    <col min="35" max="35" width="10.8515625" style="39" customWidth="1"/>
    <col min="36" max="36" width="9.57421875" style="39" customWidth="1"/>
    <col min="37" max="37" width="4.28125" style="39" bestFit="1" customWidth="1"/>
    <col min="38" max="38" width="3.28125" style="39" customWidth="1"/>
    <col min="39" max="39" width="4.00390625" style="39" customWidth="1"/>
    <col min="40" max="40" width="6.8515625" style="39" customWidth="1"/>
    <col min="41" max="41" width="5.57421875" style="39" customWidth="1"/>
    <col min="42" max="42" width="8.00390625" style="39" customWidth="1"/>
    <col min="43" max="43" width="3.7109375" style="39" customWidth="1"/>
    <col min="44" max="44" width="10.8515625" style="39" customWidth="1"/>
    <col min="45" max="45" width="10.7109375" style="39" customWidth="1"/>
    <col min="46" max="46" width="7.8515625" style="39" customWidth="1"/>
    <col min="47" max="47" width="4.421875" style="39" customWidth="1"/>
    <col min="48" max="48" width="5.140625" style="39" customWidth="1"/>
    <col min="49" max="49" width="3.421875" style="39" customWidth="1"/>
    <col min="50" max="50" width="11.140625" style="39" customWidth="1"/>
    <col min="51" max="51" width="4.421875" style="39" customWidth="1"/>
    <col min="52" max="52" width="4.00390625" style="39" customWidth="1"/>
    <col min="53" max="53" width="8.00390625" style="39" customWidth="1"/>
    <col min="54" max="54" width="3.8515625" style="39" customWidth="1"/>
    <col min="55" max="55" width="3.57421875" style="39" customWidth="1"/>
    <col min="56" max="56" width="7.28125" style="39" customWidth="1"/>
    <col min="57" max="57" width="6.57421875" style="39" customWidth="1"/>
    <col min="58" max="58" width="7.140625" style="39" customWidth="1"/>
    <col min="59" max="59" width="4.8515625" style="39" customWidth="1"/>
    <col min="60" max="60" width="7.7109375" style="39" customWidth="1"/>
    <col min="61" max="61" width="10.8515625" style="39" customWidth="1"/>
    <col min="62" max="62" width="11.57421875" style="39" customWidth="1"/>
    <col min="63" max="63" width="30.7109375" style="41" customWidth="1"/>
    <col min="64" max="16384" width="9.140625" style="39" customWidth="1"/>
  </cols>
  <sheetData>
    <row r="1" spans="2:30" ht="24.75" customHeight="1">
      <c r="B1" s="40" t="s">
        <v>553</v>
      </c>
      <c r="D1" s="411" t="s">
        <v>105</v>
      </c>
      <c r="E1" s="411"/>
      <c r="F1" s="411"/>
      <c r="G1" s="411"/>
      <c r="H1" s="411"/>
      <c r="I1" s="411"/>
      <c r="J1" s="411"/>
      <c r="K1" s="411"/>
      <c r="L1" s="411"/>
      <c r="M1" s="411"/>
      <c r="N1" s="411"/>
      <c r="O1" s="411"/>
      <c r="P1" s="411"/>
      <c r="Q1" s="411"/>
      <c r="R1" s="411"/>
      <c r="S1" s="411"/>
      <c r="T1" s="411"/>
      <c r="U1" s="411"/>
      <c r="V1" s="411"/>
      <c r="W1" s="411"/>
      <c r="X1" s="411"/>
      <c r="Y1" s="411"/>
      <c r="Z1" s="411"/>
      <c r="AA1" s="411"/>
      <c r="AB1" s="411"/>
      <c r="AC1" s="411"/>
      <c r="AD1" s="411"/>
    </row>
    <row r="2" spans="4:30" ht="21" customHeight="1">
      <c r="D2" s="412" t="s">
        <v>554</v>
      </c>
      <c r="E2" s="412"/>
      <c r="F2" s="412"/>
      <c r="G2" s="412"/>
      <c r="H2" s="412"/>
      <c r="I2" s="412"/>
      <c r="J2" s="412"/>
      <c r="K2" s="412"/>
      <c r="L2" s="412"/>
      <c r="M2" s="412"/>
      <c r="N2" s="412"/>
      <c r="O2" s="412"/>
      <c r="P2" s="412"/>
      <c r="Q2" s="412"/>
      <c r="R2" s="412"/>
      <c r="S2" s="412"/>
      <c r="T2" s="412"/>
      <c r="U2" s="412"/>
      <c r="V2" s="412"/>
      <c r="W2" s="412"/>
      <c r="X2" s="412"/>
      <c r="Y2" s="412"/>
      <c r="Z2" s="412"/>
      <c r="AA2" s="412"/>
      <c r="AB2" s="412"/>
      <c r="AC2" s="412"/>
      <c r="AD2" s="412"/>
    </row>
    <row r="3" spans="1:63" s="46" customFormat="1" ht="125.25" customHeight="1">
      <c r="A3" s="2" t="s">
        <v>0</v>
      </c>
      <c r="B3" s="2" t="s">
        <v>1</v>
      </c>
      <c r="C3" s="1" t="s">
        <v>2</v>
      </c>
      <c r="D3" s="2" t="s">
        <v>3</v>
      </c>
      <c r="E3" s="2" t="s">
        <v>4</v>
      </c>
      <c r="F3" s="2" t="s">
        <v>5</v>
      </c>
      <c r="G3" s="2" t="s">
        <v>6</v>
      </c>
      <c r="H3" s="2" t="s">
        <v>7</v>
      </c>
      <c r="I3" s="10" t="s">
        <v>141</v>
      </c>
      <c r="J3" s="11" t="s">
        <v>8</v>
      </c>
      <c r="K3" s="43" t="s">
        <v>9</v>
      </c>
      <c r="L3" s="11" t="s">
        <v>499</v>
      </c>
      <c r="M3" s="11" t="s">
        <v>11</v>
      </c>
      <c r="N3" s="11" t="s">
        <v>500</v>
      </c>
      <c r="O3" s="11" t="s">
        <v>172</v>
      </c>
      <c r="P3" s="11" t="s">
        <v>501</v>
      </c>
      <c r="Q3" s="11" t="s">
        <v>16</v>
      </c>
      <c r="R3" s="11" t="s">
        <v>17</v>
      </c>
      <c r="S3" s="2" t="s">
        <v>20</v>
      </c>
      <c r="T3" s="43" t="s">
        <v>22</v>
      </c>
      <c r="U3" s="44" t="s">
        <v>23</v>
      </c>
      <c r="V3" s="43" t="s">
        <v>24</v>
      </c>
      <c r="W3" s="44" t="s">
        <v>25</v>
      </c>
      <c r="X3" s="44" t="s">
        <v>26</v>
      </c>
      <c r="Y3" s="44" t="s">
        <v>21</v>
      </c>
      <c r="Z3" s="43" t="s">
        <v>18</v>
      </c>
      <c r="AA3" s="44" t="s">
        <v>14</v>
      </c>
      <c r="AB3" s="43" t="s">
        <v>27</v>
      </c>
      <c r="AC3" s="11" t="s">
        <v>19</v>
      </c>
      <c r="AD3" s="12" t="s">
        <v>28</v>
      </c>
      <c r="AE3" s="11" t="s">
        <v>29</v>
      </c>
      <c r="AF3" s="2" t="s">
        <v>30</v>
      </c>
      <c r="AG3" s="44" t="s">
        <v>31</v>
      </c>
      <c r="AH3" s="44" t="s">
        <v>32</v>
      </c>
      <c r="AI3" s="11" t="s">
        <v>33</v>
      </c>
      <c r="AJ3" s="11" t="s">
        <v>15</v>
      </c>
      <c r="AK3" s="2" t="s">
        <v>34</v>
      </c>
      <c r="AL3" s="43" t="s">
        <v>35</v>
      </c>
      <c r="AM3" s="2" t="s">
        <v>36</v>
      </c>
      <c r="AN3" s="2" t="s">
        <v>37</v>
      </c>
      <c r="AO3" s="100" t="s">
        <v>168</v>
      </c>
      <c r="AP3" s="45" t="s">
        <v>154</v>
      </c>
      <c r="AQ3" s="2" t="s">
        <v>38</v>
      </c>
      <c r="AR3" s="11" t="s">
        <v>39</v>
      </c>
      <c r="AS3" s="11" t="s">
        <v>40</v>
      </c>
      <c r="AT3" s="11" t="s">
        <v>41</v>
      </c>
      <c r="AU3" s="11" t="s">
        <v>42</v>
      </c>
      <c r="AV3" s="11" t="s">
        <v>43</v>
      </c>
      <c r="AW3" s="11" t="s">
        <v>44</v>
      </c>
      <c r="AX3" s="11" t="s">
        <v>36</v>
      </c>
      <c r="AY3" s="43" t="s">
        <v>45</v>
      </c>
      <c r="AZ3" s="2" t="s">
        <v>36</v>
      </c>
      <c r="BA3" s="11" t="s">
        <v>46</v>
      </c>
      <c r="BB3" s="44" t="s">
        <v>14</v>
      </c>
      <c r="BC3" s="44" t="s">
        <v>47</v>
      </c>
      <c r="BD3" s="11" t="s">
        <v>48</v>
      </c>
      <c r="BE3" s="2" t="s">
        <v>49</v>
      </c>
      <c r="BF3" s="11" t="s">
        <v>50</v>
      </c>
      <c r="BG3" s="2" t="s">
        <v>51</v>
      </c>
      <c r="BH3" s="13" t="s">
        <v>52</v>
      </c>
      <c r="BI3" s="12" t="s">
        <v>53</v>
      </c>
      <c r="BJ3" s="12" t="s">
        <v>54</v>
      </c>
      <c r="BK3" s="2" t="s">
        <v>55</v>
      </c>
    </row>
    <row r="4" spans="1:65" ht="15.75">
      <c r="A4" s="27">
        <v>1</v>
      </c>
      <c r="B4" s="3">
        <v>31434</v>
      </c>
      <c r="C4" s="47" t="s">
        <v>147</v>
      </c>
      <c r="D4" s="48" t="s">
        <v>56</v>
      </c>
      <c r="E4" s="3">
        <v>12</v>
      </c>
      <c r="F4" s="3">
        <v>1</v>
      </c>
      <c r="G4" s="3">
        <v>1</v>
      </c>
      <c r="H4" s="3">
        <v>30</v>
      </c>
      <c r="I4" s="3">
        <v>102800</v>
      </c>
      <c r="J4" s="8">
        <f>ROUND(I4/30*30,0)</f>
        <v>102800</v>
      </c>
      <c r="K4" s="27">
        <v>0</v>
      </c>
      <c r="L4" s="3">
        <f>ROUND(J4*34%,0)</f>
        <v>34952</v>
      </c>
      <c r="M4" s="30">
        <v>7200</v>
      </c>
      <c r="N4" s="3">
        <f>ROUND((M4*34%),0)</f>
        <v>2448</v>
      </c>
      <c r="O4" s="3">
        <f>ROUND((I4)*18%,0)</f>
        <v>18504</v>
      </c>
      <c r="P4" s="8">
        <v>0</v>
      </c>
      <c r="Q4" s="8">
        <v>0</v>
      </c>
      <c r="R4" s="8">
        <v>0</v>
      </c>
      <c r="S4" s="27">
        <v>0</v>
      </c>
      <c r="T4" s="27">
        <v>0</v>
      </c>
      <c r="U4" s="27">
        <v>0</v>
      </c>
      <c r="V4" s="27">
        <v>0</v>
      </c>
      <c r="W4" s="27">
        <v>0</v>
      </c>
      <c r="X4" s="27">
        <v>0</v>
      </c>
      <c r="Y4" s="27">
        <v>0</v>
      </c>
      <c r="Z4" s="27">
        <v>0</v>
      </c>
      <c r="AA4" s="27">
        <v>0</v>
      </c>
      <c r="AB4" s="27">
        <v>0</v>
      </c>
      <c r="AC4" s="27">
        <v>0</v>
      </c>
      <c r="AD4" s="31">
        <f>SUM(J4:AC4)</f>
        <v>165904</v>
      </c>
      <c r="AE4" s="292">
        <v>28500</v>
      </c>
      <c r="AF4" s="32">
        <v>0</v>
      </c>
      <c r="AG4" s="32">
        <v>0</v>
      </c>
      <c r="AH4" s="32">
        <v>0</v>
      </c>
      <c r="AI4" s="33">
        <f>P4</f>
        <v>0</v>
      </c>
      <c r="AJ4" s="33">
        <f>P4</f>
        <v>0</v>
      </c>
      <c r="AK4" s="32">
        <v>0</v>
      </c>
      <c r="AL4" s="32">
        <v>0</v>
      </c>
      <c r="AM4" s="32">
        <v>0</v>
      </c>
      <c r="AN4" s="32">
        <v>0</v>
      </c>
      <c r="AO4" s="33">
        <f>U4</f>
        <v>0</v>
      </c>
      <c r="AP4" s="32">
        <v>0</v>
      </c>
      <c r="AQ4" s="32">
        <v>0</v>
      </c>
      <c r="AR4" s="8">
        <v>40000</v>
      </c>
      <c r="AS4" s="8">
        <v>0</v>
      </c>
      <c r="AT4" s="8">
        <v>0</v>
      </c>
      <c r="AU4" s="8">
        <v>0</v>
      </c>
      <c r="AV4" s="35">
        <f>Q4</f>
        <v>0</v>
      </c>
      <c r="AW4" s="32">
        <v>0</v>
      </c>
      <c r="AX4" s="32">
        <v>0</v>
      </c>
      <c r="AY4" s="32">
        <v>0</v>
      </c>
      <c r="AZ4" s="32">
        <v>0</v>
      </c>
      <c r="BA4" s="8">
        <v>120</v>
      </c>
      <c r="BB4" s="36">
        <f>AA4</f>
        <v>0</v>
      </c>
      <c r="BC4" s="36">
        <f>AB4</f>
        <v>0</v>
      </c>
      <c r="BD4" s="8">
        <v>0</v>
      </c>
      <c r="BE4" s="8">
        <v>0</v>
      </c>
      <c r="BF4" s="51">
        <v>0</v>
      </c>
      <c r="BG4" s="8">
        <v>0</v>
      </c>
      <c r="BH4" s="8">
        <v>0</v>
      </c>
      <c r="BI4" s="37">
        <f>SUM(AE4:BH4)</f>
        <v>68620</v>
      </c>
      <c r="BJ4" s="37">
        <f aca="true" t="shared" si="0" ref="BJ4:BJ35">SUM(AD4-BI4)</f>
        <v>97284</v>
      </c>
      <c r="BK4" s="38">
        <v>0</v>
      </c>
      <c r="BL4" s="7"/>
      <c r="BM4" s="7"/>
    </row>
    <row r="5" spans="1:65" ht="15.75">
      <c r="A5" s="27">
        <v>2</v>
      </c>
      <c r="B5" s="3">
        <v>51068</v>
      </c>
      <c r="C5" s="56" t="s">
        <v>178</v>
      </c>
      <c r="D5" s="48" t="s">
        <v>179</v>
      </c>
      <c r="E5" s="3">
        <v>10</v>
      </c>
      <c r="F5" s="3">
        <v>1</v>
      </c>
      <c r="G5" s="3">
        <v>1</v>
      </c>
      <c r="H5" s="3">
        <v>30</v>
      </c>
      <c r="I5" s="3">
        <v>75400</v>
      </c>
      <c r="J5" s="8">
        <f aca="true" t="shared" si="1" ref="J5:J68">ROUND(I5/30*30,0)</f>
        <v>75400</v>
      </c>
      <c r="K5" s="27">
        <v>0</v>
      </c>
      <c r="L5" s="3">
        <f aca="true" t="shared" si="2" ref="L5:L68">ROUND(J5*34%,0)</f>
        <v>25636</v>
      </c>
      <c r="M5" s="30">
        <v>14400</v>
      </c>
      <c r="N5" s="3">
        <f aca="true" t="shared" si="3" ref="N5:N68">ROUND((M5*34%),0)</f>
        <v>4896</v>
      </c>
      <c r="O5" s="3">
        <f>ROUND((I5)*18%,0)</f>
        <v>13572</v>
      </c>
      <c r="P5" s="30">
        <f>ROUND((J5+L5)*0.14,0)</f>
        <v>14145</v>
      </c>
      <c r="Q5" s="8">
        <v>0</v>
      </c>
      <c r="R5" s="8">
        <v>0</v>
      </c>
      <c r="S5" s="27">
        <v>0</v>
      </c>
      <c r="T5" s="27">
        <v>0</v>
      </c>
      <c r="U5" s="27">
        <v>0</v>
      </c>
      <c r="V5" s="27">
        <v>0</v>
      </c>
      <c r="W5" s="27">
        <v>0</v>
      </c>
      <c r="X5" s="27">
        <v>0</v>
      </c>
      <c r="Y5" s="27">
        <v>0</v>
      </c>
      <c r="Z5" s="27">
        <v>0</v>
      </c>
      <c r="AA5" s="27">
        <v>0</v>
      </c>
      <c r="AB5" s="27">
        <v>0</v>
      </c>
      <c r="AC5" s="27">
        <v>0</v>
      </c>
      <c r="AD5" s="31">
        <f aca="true" t="shared" si="4" ref="AD5:AD68">SUM(J5:AC5)</f>
        <v>148049</v>
      </c>
      <c r="AE5" s="292">
        <v>10000</v>
      </c>
      <c r="AF5" s="32">
        <v>0</v>
      </c>
      <c r="AG5" s="32">
        <v>0</v>
      </c>
      <c r="AH5" s="32">
        <v>0</v>
      </c>
      <c r="AI5" s="35">
        <f>ROUND((J5+L5)*10%,0)</f>
        <v>10104</v>
      </c>
      <c r="AJ5" s="35">
        <f>P5</f>
        <v>14145</v>
      </c>
      <c r="AK5" s="32">
        <v>0</v>
      </c>
      <c r="AL5" s="32">
        <v>0</v>
      </c>
      <c r="AM5" s="32">
        <v>0</v>
      </c>
      <c r="AN5" s="32">
        <v>0</v>
      </c>
      <c r="AO5" s="33">
        <v>0</v>
      </c>
      <c r="AP5" s="32">
        <v>0</v>
      </c>
      <c r="AQ5" s="32">
        <v>0</v>
      </c>
      <c r="AR5" s="8">
        <v>0</v>
      </c>
      <c r="AS5" s="8">
        <v>0</v>
      </c>
      <c r="AT5" s="8">
        <v>0</v>
      </c>
      <c r="AU5" s="8">
        <v>0</v>
      </c>
      <c r="AV5" s="35">
        <v>0</v>
      </c>
      <c r="AW5" s="32">
        <v>0</v>
      </c>
      <c r="AX5" s="32">
        <v>0</v>
      </c>
      <c r="AY5" s="32">
        <v>0</v>
      </c>
      <c r="AZ5" s="32">
        <v>0</v>
      </c>
      <c r="BA5" s="8">
        <v>120</v>
      </c>
      <c r="BB5" s="36">
        <v>0</v>
      </c>
      <c r="BC5" s="36">
        <v>0</v>
      </c>
      <c r="BD5" s="8">
        <v>0</v>
      </c>
      <c r="BE5" s="8">
        <v>0</v>
      </c>
      <c r="BF5" s="51">
        <v>0</v>
      </c>
      <c r="BG5" s="8">
        <v>0</v>
      </c>
      <c r="BH5" s="8">
        <v>0</v>
      </c>
      <c r="BI5" s="37">
        <f>SUM(AE5:BH5)</f>
        <v>34369</v>
      </c>
      <c r="BJ5" s="37">
        <f t="shared" si="0"/>
        <v>113680</v>
      </c>
      <c r="BK5" s="38">
        <v>0</v>
      </c>
      <c r="BL5" s="60" t="s">
        <v>104</v>
      </c>
      <c r="BM5" s="7"/>
    </row>
    <row r="6" spans="1:65" ht="15.75">
      <c r="A6" s="27">
        <v>3</v>
      </c>
      <c r="B6" s="3">
        <v>31143</v>
      </c>
      <c r="C6" s="296" t="s">
        <v>58</v>
      </c>
      <c r="D6" s="48" t="s">
        <v>57</v>
      </c>
      <c r="E6" s="361">
        <v>11</v>
      </c>
      <c r="F6" s="3">
        <v>1</v>
      </c>
      <c r="G6" s="3">
        <v>1</v>
      </c>
      <c r="H6" s="3">
        <v>30</v>
      </c>
      <c r="I6" s="5">
        <v>93800</v>
      </c>
      <c r="J6" s="8">
        <f t="shared" si="1"/>
        <v>93800</v>
      </c>
      <c r="K6" s="52">
        <v>0</v>
      </c>
      <c r="L6" s="3">
        <f t="shared" si="2"/>
        <v>31892</v>
      </c>
      <c r="M6" s="30">
        <v>7200</v>
      </c>
      <c r="N6" s="3">
        <f t="shared" si="3"/>
        <v>2448</v>
      </c>
      <c r="O6" s="3">
        <f aca="true" t="shared" si="5" ref="O6:O44">ROUND((I6)*18%,0)</f>
        <v>16884</v>
      </c>
      <c r="P6" s="8">
        <v>0</v>
      </c>
      <c r="Q6" s="8">
        <v>0</v>
      </c>
      <c r="R6" s="8">
        <v>0</v>
      </c>
      <c r="S6" s="27">
        <v>0</v>
      </c>
      <c r="T6" s="27">
        <v>0</v>
      </c>
      <c r="U6" s="27">
        <v>0</v>
      </c>
      <c r="V6" s="27">
        <v>0</v>
      </c>
      <c r="W6" s="27">
        <v>0</v>
      </c>
      <c r="X6" s="27">
        <v>0</v>
      </c>
      <c r="Y6" s="27">
        <v>0</v>
      </c>
      <c r="Z6" s="27">
        <v>0</v>
      </c>
      <c r="AA6" s="27">
        <v>0</v>
      </c>
      <c r="AB6" s="27">
        <v>0</v>
      </c>
      <c r="AC6" s="27">
        <v>0</v>
      </c>
      <c r="AD6" s="31">
        <f t="shared" si="4"/>
        <v>152224</v>
      </c>
      <c r="AE6" s="292">
        <v>23000</v>
      </c>
      <c r="AF6" s="32">
        <v>0</v>
      </c>
      <c r="AG6" s="32">
        <v>0</v>
      </c>
      <c r="AH6" s="32">
        <v>0</v>
      </c>
      <c r="AI6" s="33">
        <f>P6</f>
        <v>0</v>
      </c>
      <c r="AJ6" s="33">
        <f aca="true" t="shared" si="6" ref="AJ6:AJ57">P6</f>
        <v>0</v>
      </c>
      <c r="AK6" s="32">
        <v>0</v>
      </c>
      <c r="AL6" s="32">
        <v>0</v>
      </c>
      <c r="AM6" s="32">
        <v>0</v>
      </c>
      <c r="AN6" s="32">
        <v>0</v>
      </c>
      <c r="AO6" s="33">
        <f aca="true" t="shared" si="7" ref="AO6:AO71">U6</f>
        <v>0</v>
      </c>
      <c r="AP6" s="32">
        <v>0</v>
      </c>
      <c r="AQ6" s="32">
        <v>0</v>
      </c>
      <c r="AR6" s="8">
        <v>40000</v>
      </c>
      <c r="AS6" s="8">
        <v>0</v>
      </c>
      <c r="AT6" s="8">
        <v>0</v>
      </c>
      <c r="AU6" s="8">
        <v>0</v>
      </c>
      <c r="AV6" s="35">
        <f aca="true" t="shared" si="8" ref="AV6:AV56">Q6</f>
        <v>0</v>
      </c>
      <c r="AW6" s="32">
        <v>0</v>
      </c>
      <c r="AX6" s="32">
        <v>0</v>
      </c>
      <c r="AY6" s="32">
        <v>0</v>
      </c>
      <c r="AZ6" s="32">
        <v>0</v>
      </c>
      <c r="BA6" s="8">
        <v>60</v>
      </c>
      <c r="BB6" s="36">
        <f aca="true" t="shared" si="9" ref="BB6:BB61">AA6</f>
        <v>0</v>
      </c>
      <c r="BC6" s="36">
        <f aca="true" t="shared" si="10" ref="BC6:BC61">AB6</f>
        <v>0</v>
      </c>
      <c r="BD6" s="8">
        <v>0</v>
      </c>
      <c r="BE6" s="8">
        <v>0</v>
      </c>
      <c r="BF6" s="51">
        <v>0</v>
      </c>
      <c r="BG6" s="8">
        <v>0</v>
      </c>
      <c r="BH6" s="8">
        <v>0</v>
      </c>
      <c r="BI6" s="37">
        <f aca="true" t="shared" si="11" ref="BI6:BI74">SUM(AE6:BH6)</f>
        <v>63060</v>
      </c>
      <c r="BJ6" s="37">
        <f t="shared" si="0"/>
        <v>89164</v>
      </c>
      <c r="BK6" s="38">
        <v>0</v>
      </c>
      <c r="BL6" s="50"/>
      <c r="BM6" s="50"/>
    </row>
    <row r="7" spans="1:65" ht="15.75">
      <c r="A7" s="27">
        <v>4</v>
      </c>
      <c r="B7" s="3">
        <v>32106</v>
      </c>
      <c r="C7" s="55" t="s">
        <v>59</v>
      </c>
      <c r="D7" s="48" t="s">
        <v>57</v>
      </c>
      <c r="E7" s="3">
        <v>10</v>
      </c>
      <c r="F7" s="3">
        <v>1</v>
      </c>
      <c r="G7" s="3">
        <v>1</v>
      </c>
      <c r="H7" s="3">
        <v>30</v>
      </c>
      <c r="I7" s="5">
        <v>90000</v>
      </c>
      <c r="J7" s="8">
        <f t="shared" si="1"/>
        <v>90000</v>
      </c>
      <c r="K7" s="27">
        <v>0</v>
      </c>
      <c r="L7" s="3">
        <f t="shared" si="2"/>
        <v>30600</v>
      </c>
      <c r="M7" s="30">
        <v>7200</v>
      </c>
      <c r="N7" s="3">
        <f t="shared" si="3"/>
        <v>2448</v>
      </c>
      <c r="O7" s="3">
        <f t="shared" si="5"/>
        <v>16200</v>
      </c>
      <c r="P7" s="8">
        <v>0</v>
      </c>
      <c r="Q7" s="8">
        <v>0</v>
      </c>
      <c r="R7" s="8">
        <v>0</v>
      </c>
      <c r="S7" s="27">
        <v>0</v>
      </c>
      <c r="T7" s="27">
        <v>0</v>
      </c>
      <c r="U7" s="27">
        <v>0</v>
      </c>
      <c r="V7" s="27">
        <v>0</v>
      </c>
      <c r="W7" s="27">
        <v>0</v>
      </c>
      <c r="X7" s="27">
        <v>0</v>
      </c>
      <c r="Y7" s="27">
        <v>0</v>
      </c>
      <c r="Z7" s="27">
        <v>0</v>
      </c>
      <c r="AA7" s="27">
        <v>0</v>
      </c>
      <c r="AB7" s="27">
        <v>0</v>
      </c>
      <c r="AC7" s="27">
        <v>0</v>
      </c>
      <c r="AD7" s="31">
        <f t="shared" si="4"/>
        <v>146448</v>
      </c>
      <c r="AE7" s="292">
        <v>22000</v>
      </c>
      <c r="AF7" s="32">
        <v>0</v>
      </c>
      <c r="AG7" s="32">
        <v>0</v>
      </c>
      <c r="AH7" s="32">
        <v>0</v>
      </c>
      <c r="AI7" s="33">
        <f>P7</f>
        <v>0</v>
      </c>
      <c r="AJ7" s="33">
        <f t="shared" si="6"/>
        <v>0</v>
      </c>
      <c r="AK7" s="32">
        <v>0</v>
      </c>
      <c r="AL7" s="32">
        <v>0</v>
      </c>
      <c r="AM7" s="32">
        <v>0</v>
      </c>
      <c r="AN7" s="32">
        <v>0</v>
      </c>
      <c r="AO7" s="33">
        <f t="shared" si="7"/>
        <v>0</v>
      </c>
      <c r="AP7" s="354">
        <v>0</v>
      </c>
      <c r="AQ7" s="32">
        <v>0</v>
      </c>
      <c r="AR7" s="8">
        <v>10000</v>
      </c>
      <c r="AS7" s="8">
        <v>0</v>
      </c>
      <c r="AT7" s="8">
        <v>0</v>
      </c>
      <c r="AU7" s="8">
        <v>0</v>
      </c>
      <c r="AV7" s="35">
        <f t="shared" si="8"/>
        <v>0</v>
      </c>
      <c r="AW7" s="32">
        <v>0</v>
      </c>
      <c r="AX7" s="32">
        <v>0</v>
      </c>
      <c r="AY7" s="32">
        <v>0</v>
      </c>
      <c r="AZ7" s="32">
        <v>0</v>
      </c>
      <c r="BA7" s="8">
        <v>60</v>
      </c>
      <c r="BB7" s="36">
        <f t="shared" si="9"/>
        <v>0</v>
      </c>
      <c r="BC7" s="36">
        <f t="shared" si="10"/>
        <v>0</v>
      </c>
      <c r="BD7" s="8">
        <v>0</v>
      </c>
      <c r="BE7" s="8">
        <v>0</v>
      </c>
      <c r="BF7" s="51">
        <v>0</v>
      </c>
      <c r="BG7" s="8">
        <v>0</v>
      </c>
      <c r="BH7" s="8">
        <v>0</v>
      </c>
      <c r="BI7" s="37">
        <f t="shared" si="11"/>
        <v>32060</v>
      </c>
      <c r="BJ7" s="37">
        <f t="shared" si="0"/>
        <v>114388</v>
      </c>
      <c r="BK7" s="294">
        <v>0</v>
      </c>
      <c r="BL7" s="50"/>
      <c r="BM7" s="50"/>
    </row>
    <row r="8" spans="1:65" ht="15.75">
      <c r="A8" s="27">
        <v>5</v>
      </c>
      <c r="B8" s="4">
        <v>54024</v>
      </c>
      <c r="C8" s="8" t="s">
        <v>60</v>
      </c>
      <c r="D8" s="53" t="s">
        <v>57</v>
      </c>
      <c r="E8" s="4">
        <v>10</v>
      </c>
      <c r="F8" s="4">
        <v>1</v>
      </c>
      <c r="G8" s="4">
        <v>1</v>
      </c>
      <c r="H8" s="3">
        <v>30</v>
      </c>
      <c r="I8" s="3">
        <v>71100</v>
      </c>
      <c r="J8" s="8">
        <f t="shared" si="1"/>
        <v>71100</v>
      </c>
      <c r="K8" s="27">
        <v>0</v>
      </c>
      <c r="L8" s="3">
        <f t="shared" si="2"/>
        <v>24174</v>
      </c>
      <c r="M8" s="30">
        <v>7200</v>
      </c>
      <c r="N8" s="3">
        <f t="shared" si="3"/>
        <v>2448</v>
      </c>
      <c r="O8" s="3">
        <f t="shared" si="5"/>
        <v>12798</v>
      </c>
      <c r="P8" s="30">
        <f>ROUND((J8+L8)*0.14,0)</f>
        <v>13338</v>
      </c>
      <c r="Q8" s="30">
        <v>0</v>
      </c>
      <c r="R8" s="30">
        <v>0</v>
      </c>
      <c r="S8" s="27">
        <v>0</v>
      </c>
      <c r="T8" s="27">
        <v>0</v>
      </c>
      <c r="U8" s="27">
        <v>0</v>
      </c>
      <c r="V8" s="27">
        <v>0</v>
      </c>
      <c r="W8" s="27">
        <v>0</v>
      </c>
      <c r="X8" s="27">
        <v>0</v>
      </c>
      <c r="Y8" s="27">
        <v>0</v>
      </c>
      <c r="Z8" s="27">
        <v>0</v>
      </c>
      <c r="AA8" s="27">
        <v>0</v>
      </c>
      <c r="AB8" s="27">
        <v>0</v>
      </c>
      <c r="AC8" s="27">
        <v>0</v>
      </c>
      <c r="AD8" s="31">
        <f t="shared" si="4"/>
        <v>131058</v>
      </c>
      <c r="AE8" s="370">
        <v>10000</v>
      </c>
      <c r="AF8" s="101">
        <v>0</v>
      </c>
      <c r="AG8" s="101">
        <v>0</v>
      </c>
      <c r="AH8" s="101">
        <v>0</v>
      </c>
      <c r="AI8" s="35">
        <f>ROUND((J8+L8)*10%,0)</f>
        <v>9527</v>
      </c>
      <c r="AJ8" s="35">
        <f t="shared" si="6"/>
        <v>13338</v>
      </c>
      <c r="AK8" s="101">
        <v>0</v>
      </c>
      <c r="AL8" s="101">
        <v>0</v>
      </c>
      <c r="AM8" s="101">
        <v>0</v>
      </c>
      <c r="AN8" s="101">
        <v>0</v>
      </c>
      <c r="AO8" s="33">
        <f t="shared" si="7"/>
        <v>0</v>
      </c>
      <c r="AP8" s="101">
        <v>0</v>
      </c>
      <c r="AQ8" s="101">
        <v>0</v>
      </c>
      <c r="AR8" s="102">
        <v>0</v>
      </c>
      <c r="AS8" s="102">
        <v>0</v>
      </c>
      <c r="AT8" s="102">
        <v>0</v>
      </c>
      <c r="AU8" s="102">
        <v>0</v>
      </c>
      <c r="AV8" s="35">
        <f t="shared" si="8"/>
        <v>0</v>
      </c>
      <c r="AW8" s="101">
        <v>0</v>
      </c>
      <c r="AX8" s="101">
        <v>0</v>
      </c>
      <c r="AY8" s="101">
        <v>0</v>
      </c>
      <c r="AZ8" s="101">
        <v>0</v>
      </c>
      <c r="BA8" s="102">
        <v>60</v>
      </c>
      <c r="BB8" s="36">
        <f t="shared" si="9"/>
        <v>0</v>
      </c>
      <c r="BC8" s="36">
        <f t="shared" si="10"/>
        <v>0</v>
      </c>
      <c r="BD8" s="30">
        <v>0</v>
      </c>
      <c r="BE8" s="8">
        <v>0</v>
      </c>
      <c r="BF8" s="51">
        <v>0</v>
      </c>
      <c r="BG8" s="8">
        <v>0</v>
      </c>
      <c r="BH8" s="8">
        <v>0</v>
      </c>
      <c r="BI8" s="37">
        <f t="shared" si="11"/>
        <v>32925</v>
      </c>
      <c r="BJ8" s="37">
        <f t="shared" si="0"/>
        <v>98133</v>
      </c>
      <c r="BK8" s="294">
        <v>0</v>
      </c>
      <c r="BL8" s="54"/>
      <c r="BM8" s="54"/>
    </row>
    <row r="9" spans="1:65" ht="15.75">
      <c r="A9" s="27">
        <v>6</v>
      </c>
      <c r="B9" s="3">
        <v>48026</v>
      </c>
      <c r="C9" s="29" t="s">
        <v>61</v>
      </c>
      <c r="D9" s="48" t="s">
        <v>57</v>
      </c>
      <c r="E9" s="3">
        <v>8</v>
      </c>
      <c r="F9" s="3">
        <v>1</v>
      </c>
      <c r="G9" s="3">
        <v>1</v>
      </c>
      <c r="H9" s="3">
        <v>30</v>
      </c>
      <c r="I9" s="3">
        <v>64100</v>
      </c>
      <c r="J9" s="8">
        <f t="shared" si="1"/>
        <v>64100</v>
      </c>
      <c r="K9" s="27">
        <v>0</v>
      </c>
      <c r="L9" s="3">
        <f t="shared" si="2"/>
        <v>21794</v>
      </c>
      <c r="M9" s="30">
        <v>3600</v>
      </c>
      <c r="N9" s="3">
        <f t="shared" si="3"/>
        <v>1224</v>
      </c>
      <c r="O9" s="3">
        <f t="shared" si="5"/>
        <v>11538</v>
      </c>
      <c r="P9" s="30">
        <f>ROUND((J9+L9)*0.14,0)</f>
        <v>12025</v>
      </c>
      <c r="Q9" s="8">
        <v>0</v>
      </c>
      <c r="R9" s="8">
        <v>0</v>
      </c>
      <c r="S9" s="27">
        <v>0</v>
      </c>
      <c r="T9" s="27">
        <v>0</v>
      </c>
      <c r="U9" s="27">
        <v>0</v>
      </c>
      <c r="V9" s="27">
        <v>0</v>
      </c>
      <c r="W9" s="27">
        <v>0</v>
      </c>
      <c r="X9" s="27">
        <v>0</v>
      </c>
      <c r="Y9" s="27">
        <v>0</v>
      </c>
      <c r="Z9" s="27">
        <v>0</v>
      </c>
      <c r="AA9" s="27">
        <v>0</v>
      </c>
      <c r="AB9" s="27">
        <v>0</v>
      </c>
      <c r="AC9" s="27">
        <v>0</v>
      </c>
      <c r="AD9" s="31">
        <f t="shared" si="4"/>
        <v>114281</v>
      </c>
      <c r="AE9" s="292">
        <v>6500</v>
      </c>
      <c r="AF9" s="32">
        <v>0</v>
      </c>
      <c r="AG9" s="32">
        <v>0</v>
      </c>
      <c r="AH9" s="32">
        <v>0</v>
      </c>
      <c r="AI9" s="35">
        <f>ROUND((J9+L9)*10%,0)</f>
        <v>8589</v>
      </c>
      <c r="AJ9" s="33">
        <f t="shared" si="6"/>
        <v>12025</v>
      </c>
      <c r="AK9" s="32">
        <v>0</v>
      </c>
      <c r="AL9" s="32">
        <v>0</v>
      </c>
      <c r="AM9" s="32">
        <v>0</v>
      </c>
      <c r="AN9" s="32">
        <v>0</v>
      </c>
      <c r="AO9" s="33">
        <f t="shared" si="7"/>
        <v>0</v>
      </c>
      <c r="AP9" s="355">
        <v>0</v>
      </c>
      <c r="AQ9" s="32">
        <v>0</v>
      </c>
      <c r="AR9" s="8">
        <v>0</v>
      </c>
      <c r="AS9" s="8">
        <v>0</v>
      </c>
      <c r="AT9" s="8">
        <v>0</v>
      </c>
      <c r="AU9" s="8">
        <v>0</v>
      </c>
      <c r="AV9" s="35">
        <f t="shared" si="8"/>
        <v>0</v>
      </c>
      <c r="AW9" s="32">
        <v>0</v>
      </c>
      <c r="AX9" s="32">
        <v>0</v>
      </c>
      <c r="AY9" s="32">
        <v>0</v>
      </c>
      <c r="AZ9" s="32">
        <v>0</v>
      </c>
      <c r="BA9" s="8">
        <v>60</v>
      </c>
      <c r="BB9" s="36">
        <f t="shared" si="9"/>
        <v>0</v>
      </c>
      <c r="BC9" s="36">
        <f t="shared" si="10"/>
        <v>0</v>
      </c>
      <c r="BD9" s="8">
        <v>0</v>
      </c>
      <c r="BE9" s="8">
        <v>0</v>
      </c>
      <c r="BF9" s="51">
        <v>0</v>
      </c>
      <c r="BG9" s="8">
        <v>0</v>
      </c>
      <c r="BH9" s="8">
        <v>0</v>
      </c>
      <c r="BI9" s="37">
        <f t="shared" si="11"/>
        <v>27174</v>
      </c>
      <c r="BJ9" s="37">
        <f t="shared" si="0"/>
        <v>87107</v>
      </c>
      <c r="BK9" s="38">
        <v>0</v>
      </c>
      <c r="BL9" s="7"/>
      <c r="BM9" s="7"/>
    </row>
    <row r="10" spans="1:65" ht="15.75">
      <c r="A10" s="27">
        <v>7</v>
      </c>
      <c r="B10" s="5">
        <v>45861</v>
      </c>
      <c r="C10" s="55" t="s">
        <v>173</v>
      </c>
      <c r="D10" s="56" t="s">
        <v>57</v>
      </c>
      <c r="E10" s="5">
        <v>10</v>
      </c>
      <c r="F10" s="5">
        <v>1</v>
      </c>
      <c r="G10" s="5">
        <v>1</v>
      </c>
      <c r="H10" s="3">
        <v>30</v>
      </c>
      <c r="I10" s="3">
        <v>75400</v>
      </c>
      <c r="J10" s="8">
        <f t="shared" si="1"/>
        <v>75400</v>
      </c>
      <c r="K10" s="27">
        <v>0</v>
      </c>
      <c r="L10" s="3">
        <f t="shared" si="2"/>
        <v>25636</v>
      </c>
      <c r="M10" s="30">
        <v>7200</v>
      </c>
      <c r="N10" s="3">
        <f t="shared" si="3"/>
        <v>2448</v>
      </c>
      <c r="O10" s="3">
        <f t="shared" si="5"/>
        <v>13572</v>
      </c>
      <c r="P10" s="30">
        <f>ROUND((J10+L10)*0.14,0)</f>
        <v>14145</v>
      </c>
      <c r="Q10" s="51">
        <v>0</v>
      </c>
      <c r="R10" s="51">
        <v>0</v>
      </c>
      <c r="S10" s="27">
        <v>0</v>
      </c>
      <c r="T10" s="27">
        <v>0</v>
      </c>
      <c r="U10" s="27">
        <v>0</v>
      </c>
      <c r="V10" s="27">
        <v>0</v>
      </c>
      <c r="W10" s="27">
        <v>0</v>
      </c>
      <c r="X10" s="27">
        <v>0</v>
      </c>
      <c r="Y10" s="27">
        <v>0</v>
      </c>
      <c r="Z10" s="27">
        <v>0</v>
      </c>
      <c r="AA10" s="27">
        <v>0</v>
      </c>
      <c r="AB10" s="27">
        <v>0</v>
      </c>
      <c r="AC10" s="27">
        <v>0</v>
      </c>
      <c r="AD10" s="31">
        <f t="shared" si="4"/>
        <v>138401</v>
      </c>
      <c r="AE10" s="292">
        <v>10500</v>
      </c>
      <c r="AF10" s="32">
        <v>0</v>
      </c>
      <c r="AG10" s="32">
        <v>0</v>
      </c>
      <c r="AH10" s="32">
        <v>0</v>
      </c>
      <c r="AI10" s="35">
        <f>ROUND((J10+L10)*10%,0)</f>
        <v>10104</v>
      </c>
      <c r="AJ10" s="33">
        <f t="shared" si="6"/>
        <v>14145</v>
      </c>
      <c r="AK10" s="32">
        <v>0</v>
      </c>
      <c r="AL10" s="32">
        <v>0</v>
      </c>
      <c r="AM10" s="32">
        <v>0</v>
      </c>
      <c r="AN10" s="32">
        <v>0</v>
      </c>
      <c r="AO10" s="33">
        <f t="shared" si="7"/>
        <v>0</v>
      </c>
      <c r="AP10" s="32">
        <v>0</v>
      </c>
      <c r="AQ10" s="32">
        <v>0</v>
      </c>
      <c r="AR10" s="51">
        <v>0</v>
      </c>
      <c r="AS10" s="51">
        <v>0</v>
      </c>
      <c r="AT10" s="51">
        <v>0</v>
      </c>
      <c r="AU10" s="51">
        <v>0</v>
      </c>
      <c r="AV10" s="35">
        <f t="shared" si="8"/>
        <v>0</v>
      </c>
      <c r="AW10" s="32">
        <v>0</v>
      </c>
      <c r="AX10" s="32">
        <v>0</v>
      </c>
      <c r="AY10" s="32">
        <v>0</v>
      </c>
      <c r="AZ10" s="32">
        <v>0</v>
      </c>
      <c r="BA10" s="51">
        <v>60</v>
      </c>
      <c r="BB10" s="36">
        <f t="shared" si="9"/>
        <v>0</v>
      </c>
      <c r="BC10" s="36">
        <f t="shared" si="10"/>
        <v>0</v>
      </c>
      <c r="BD10" s="51">
        <v>0</v>
      </c>
      <c r="BE10" s="8">
        <v>0</v>
      </c>
      <c r="BF10" s="51">
        <v>0</v>
      </c>
      <c r="BG10" s="8">
        <v>0</v>
      </c>
      <c r="BH10" s="8">
        <v>0</v>
      </c>
      <c r="BI10" s="37">
        <f t="shared" si="11"/>
        <v>34809</v>
      </c>
      <c r="BJ10" s="37">
        <f t="shared" si="0"/>
        <v>103592</v>
      </c>
      <c r="BK10" s="68">
        <v>0</v>
      </c>
      <c r="BL10" s="9"/>
      <c r="BM10" s="9"/>
    </row>
    <row r="11" spans="1:65" ht="15.75">
      <c r="A11" s="27">
        <v>8</v>
      </c>
      <c r="B11" s="3">
        <v>53979</v>
      </c>
      <c r="C11" s="29" t="s">
        <v>174</v>
      </c>
      <c r="D11" s="48" t="s">
        <v>57</v>
      </c>
      <c r="E11" s="3">
        <v>10</v>
      </c>
      <c r="F11" s="3">
        <v>1</v>
      </c>
      <c r="G11" s="3">
        <v>1</v>
      </c>
      <c r="H11" s="3">
        <v>30</v>
      </c>
      <c r="I11" s="3">
        <v>75400</v>
      </c>
      <c r="J11" s="8">
        <f t="shared" si="1"/>
        <v>75400</v>
      </c>
      <c r="K11" s="27">
        <v>0</v>
      </c>
      <c r="L11" s="3">
        <f t="shared" si="2"/>
        <v>25636</v>
      </c>
      <c r="M11" s="30">
        <v>7200</v>
      </c>
      <c r="N11" s="3">
        <f t="shared" si="3"/>
        <v>2448</v>
      </c>
      <c r="O11" s="3">
        <f t="shared" si="5"/>
        <v>13572</v>
      </c>
      <c r="P11" s="30">
        <f>ROUND((J11+L11)*0.14,0)</f>
        <v>14145</v>
      </c>
      <c r="Q11" s="8">
        <v>0</v>
      </c>
      <c r="R11" s="8">
        <v>0</v>
      </c>
      <c r="S11" s="27">
        <v>0</v>
      </c>
      <c r="T11" s="27">
        <v>0</v>
      </c>
      <c r="U11" s="27">
        <v>0</v>
      </c>
      <c r="V11" s="27">
        <v>0</v>
      </c>
      <c r="W11" s="27">
        <v>0</v>
      </c>
      <c r="X11" s="27">
        <v>0</v>
      </c>
      <c r="Y11" s="27">
        <v>0</v>
      </c>
      <c r="Z11" s="27">
        <v>0</v>
      </c>
      <c r="AA11" s="27">
        <v>0</v>
      </c>
      <c r="AB11" s="27">
        <v>0</v>
      </c>
      <c r="AC11" s="27">
        <v>0</v>
      </c>
      <c r="AD11" s="31">
        <f t="shared" si="4"/>
        <v>138401</v>
      </c>
      <c r="AE11" s="292">
        <v>12500</v>
      </c>
      <c r="AF11" s="32">
        <v>0</v>
      </c>
      <c r="AG11" s="32">
        <v>0</v>
      </c>
      <c r="AH11" s="32">
        <v>0</v>
      </c>
      <c r="AI11" s="35">
        <f>ROUND((J11+L11)*10%,0)</f>
        <v>10104</v>
      </c>
      <c r="AJ11" s="33">
        <f t="shared" si="6"/>
        <v>14145</v>
      </c>
      <c r="AK11" s="32">
        <v>0</v>
      </c>
      <c r="AL11" s="32">
        <v>0</v>
      </c>
      <c r="AM11" s="32">
        <v>0</v>
      </c>
      <c r="AN11" s="32">
        <v>0</v>
      </c>
      <c r="AO11" s="33">
        <f t="shared" si="7"/>
        <v>0</v>
      </c>
      <c r="AP11" s="32">
        <v>0</v>
      </c>
      <c r="AQ11" s="32">
        <v>0</v>
      </c>
      <c r="AR11" s="8">
        <v>0</v>
      </c>
      <c r="AS11" s="8">
        <v>0</v>
      </c>
      <c r="AT11" s="8">
        <v>0</v>
      </c>
      <c r="AU11" s="8">
        <v>0</v>
      </c>
      <c r="AV11" s="35">
        <f t="shared" si="8"/>
        <v>0</v>
      </c>
      <c r="AW11" s="32">
        <v>0</v>
      </c>
      <c r="AX11" s="32">
        <v>0</v>
      </c>
      <c r="AY11" s="32">
        <v>0</v>
      </c>
      <c r="AZ11" s="32">
        <v>0</v>
      </c>
      <c r="BA11" s="8">
        <v>60</v>
      </c>
      <c r="BB11" s="36">
        <f t="shared" si="9"/>
        <v>0</v>
      </c>
      <c r="BC11" s="36">
        <f t="shared" si="10"/>
        <v>0</v>
      </c>
      <c r="BD11" s="8">
        <v>0</v>
      </c>
      <c r="BE11" s="8">
        <v>0</v>
      </c>
      <c r="BF11" s="51">
        <v>0</v>
      </c>
      <c r="BG11" s="8">
        <v>0</v>
      </c>
      <c r="BH11" s="8">
        <v>0</v>
      </c>
      <c r="BI11" s="37">
        <f t="shared" si="11"/>
        <v>36809</v>
      </c>
      <c r="BJ11" s="37">
        <f t="shared" si="0"/>
        <v>101592</v>
      </c>
      <c r="BK11" s="38">
        <v>0</v>
      </c>
      <c r="BL11" s="7"/>
      <c r="BM11" s="7"/>
    </row>
    <row r="12" spans="1:65" ht="15.75">
      <c r="A12" s="27">
        <v>9</v>
      </c>
      <c r="B12" s="300">
        <v>35597</v>
      </c>
      <c r="C12" s="289" t="s">
        <v>449</v>
      </c>
      <c r="D12" s="30" t="s">
        <v>57</v>
      </c>
      <c r="E12" s="3">
        <v>8</v>
      </c>
      <c r="F12" s="4">
        <v>1</v>
      </c>
      <c r="G12" s="4">
        <v>1</v>
      </c>
      <c r="H12" s="3">
        <v>30</v>
      </c>
      <c r="I12" s="3">
        <v>64100</v>
      </c>
      <c r="J12" s="8">
        <f t="shared" si="1"/>
        <v>64100</v>
      </c>
      <c r="K12" s="27">
        <v>0</v>
      </c>
      <c r="L12" s="3">
        <f t="shared" si="2"/>
        <v>21794</v>
      </c>
      <c r="M12" s="30">
        <v>3600</v>
      </c>
      <c r="N12" s="3">
        <f t="shared" si="3"/>
        <v>1224</v>
      </c>
      <c r="O12" s="3">
        <f t="shared" si="5"/>
        <v>11538</v>
      </c>
      <c r="P12" s="30">
        <v>0</v>
      </c>
      <c r="Q12" s="30">
        <v>0</v>
      </c>
      <c r="R12" s="30">
        <v>0</v>
      </c>
      <c r="S12" s="27">
        <v>0</v>
      </c>
      <c r="T12" s="27">
        <v>0</v>
      </c>
      <c r="U12" s="27">
        <v>0</v>
      </c>
      <c r="V12" s="27">
        <v>0</v>
      </c>
      <c r="W12" s="27">
        <v>0</v>
      </c>
      <c r="X12" s="27">
        <v>0</v>
      </c>
      <c r="Y12" s="27">
        <v>0</v>
      </c>
      <c r="Z12" s="27">
        <v>0</v>
      </c>
      <c r="AA12" s="27">
        <v>0</v>
      </c>
      <c r="AB12" s="27">
        <v>0</v>
      </c>
      <c r="AC12" s="27">
        <v>0</v>
      </c>
      <c r="AD12" s="31">
        <f t="shared" si="4"/>
        <v>102256</v>
      </c>
      <c r="AE12" s="292">
        <v>5000</v>
      </c>
      <c r="AF12" s="32">
        <v>0</v>
      </c>
      <c r="AG12" s="32">
        <v>0</v>
      </c>
      <c r="AH12" s="32">
        <v>0</v>
      </c>
      <c r="AI12" s="33">
        <f>P12</f>
        <v>0</v>
      </c>
      <c r="AJ12" s="33">
        <f t="shared" si="6"/>
        <v>0</v>
      </c>
      <c r="AK12" s="32">
        <v>0</v>
      </c>
      <c r="AL12" s="32">
        <v>0</v>
      </c>
      <c r="AM12" s="32">
        <v>0</v>
      </c>
      <c r="AN12" s="32">
        <v>0</v>
      </c>
      <c r="AO12" s="33">
        <f t="shared" si="7"/>
        <v>0</v>
      </c>
      <c r="AP12" s="355">
        <v>0</v>
      </c>
      <c r="AQ12" s="32">
        <v>0</v>
      </c>
      <c r="AR12" s="30">
        <v>11000</v>
      </c>
      <c r="AS12" s="30">
        <v>0</v>
      </c>
      <c r="AT12" s="57">
        <v>0</v>
      </c>
      <c r="AU12" s="30">
        <v>0</v>
      </c>
      <c r="AV12" s="35">
        <f t="shared" si="8"/>
        <v>0</v>
      </c>
      <c r="AW12" s="32">
        <v>0</v>
      </c>
      <c r="AX12" s="32">
        <v>0</v>
      </c>
      <c r="AY12" s="32">
        <v>0</v>
      </c>
      <c r="AZ12" s="32">
        <v>0</v>
      </c>
      <c r="BA12" s="30">
        <v>60</v>
      </c>
      <c r="BB12" s="36">
        <f t="shared" si="9"/>
        <v>0</v>
      </c>
      <c r="BC12" s="36">
        <f t="shared" si="10"/>
        <v>0</v>
      </c>
      <c r="BD12" s="30">
        <v>0</v>
      </c>
      <c r="BE12" s="8">
        <v>0</v>
      </c>
      <c r="BF12" s="51">
        <v>0</v>
      </c>
      <c r="BG12" s="8">
        <v>0</v>
      </c>
      <c r="BH12" s="8">
        <v>0</v>
      </c>
      <c r="BI12" s="37">
        <f t="shared" si="11"/>
        <v>16060</v>
      </c>
      <c r="BJ12" s="37">
        <f t="shared" si="0"/>
        <v>86196</v>
      </c>
      <c r="BK12" s="38">
        <v>0</v>
      </c>
      <c r="BL12" s="58"/>
      <c r="BM12" s="58"/>
    </row>
    <row r="13" spans="1:65" ht="15.75">
      <c r="A13" s="27">
        <v>10</v>
      </c>
      <c r="B13" s="28">
        <v>27822</v>
      </c>
      <c r="C13" s="29" t="s">
        <v>62</v>
      </c>
      <c r="D13" s="8" t="s">
        <v>57</v>
      </c>
      <c r="E13" s="3">
        <v>8</v>
      </c>
      <c r="F13" s="3">
        <v>1</v>
      </c>
      <c r="G13" s="3">
        <v>1</v>
      </c>
      <c r="H13" s="3">
        <v>30</v>
      </c>
      <c r="I13" s="3">
        <v>76500</v>
      </c>
      <c r="J13" s="8">
        <f t="shared" si="1"/>
        <v>76500</v>
      </c>
      <c r="K13" s="27">
        <v>0</v>
      </c>
      <c r="L13" s="3">
        <f t="shared" si="2"/>
        <v>26010</v>
      </c>
      <c r="M13" s="30">
        <v>3600</v>
      </c>
      <c r="N13" s="3">
        <f t="shared" si="3"/>
        <v>1224</v>
      </c>
      <c r="O13" s="3">
        <f t="shared" si="5"/>
        <v>13770</v>
      </c>
      <c r="P13" s="8">
        <v>0</v>
      </c>
      <c r="Q13" s="8">
        <v>0</v>
      </c>
      <c r="R13" s="8">
        <v>0</v>
      </c>
      <c r="S13" s="27">
        <v>0</v>
      </c>
      <c r="T13" s="27">
        <v>0</v>
      </c>
      <c r="U13" s="27">
        <v>0</v>
      </c>
      <c r="V13" s="27">
        <v>0</v>
      </c>
      <c r="W13" s="27">
        <v>0</v>
      </c>
      <c r="X13" s="27">
        <v>0</v>
      </c>
      <c r="Y13" s="27">
        <v>0</v>
      </c>
      <c r="Z13" s="27">
        <v>0</v>
      </c>
      <c r="AA13" s="27">
        <v>0</v>
      </c>
      <c r="AB13" s="27">
        <v>0</v>
      </c>
      <c r="AC13" s="27">
        <v>0</v>
      </c>
      <c r="AD13" s="31">
        <f t="shared" si="4"/>
        <v>121104</v>
      </c>
      <c r="AE13" s="370">
        <v>15000</v>
      </c>
      <c r="AF13" s="32">
        <v>0</v>
      </c>
      <c r="AG13" s="32">
        <v>0</v>
      </c>
      <c r="AH13" s="32">
        <v>0</v>
      </c>
      <c r="AI13" s="33">
        <f>P13</f>
        <v>0</v>
      </c>
      <c r="AJ13" s="33">
        <f t="shared" si="6"/>
        <v>0</v>
      </c>
      <c r="AK13" s="32">
        <v>0</v>
      </c>
      <c r="AL13" s="32">
        <v>0</v>
      </c>
      <c r="AM13" s="32">
        <v>0</v>
      </c>
      <c r="AN13" s="32">
        <v>0</v>
      </c>
      <c r="AO13" s="33">
        <f t="shared" si="7"/>
        <v>0</v>
      </c>
      <c r="AP13" s="32">
        <v>0</v>
      </c>
      <c r="AQ13" s="32">
        <v>0</v>
      </c>
      <c r="AR13" s="8">
        <v>5000</v>
      </c>
      <c r="AS13" s="8">
        <v>0</v>
      </c>
      <c r="AT13" s="34">
        <v>0</v>
      </c>
      <c r="AU13" s="8">
        <v>0</v>
      </c>
      <c r="AV13" s="35">
        <f t="shared" si="8"/>
        <v>0</v>
      </c>
      <c r="AW13" s="32">
        <v>0</v>
      </c>
      <c r="AX13" s="32">
        <v>0</v>
      </c>
      <c r="AY13" s="32">
        <v>0</v>
      </c>
      <c r="AZ13" s="32">
        <v>0</v>
      </c>
      <c r="BA13" s="8">
        <v>60</v>
      </c>
      <c r="BB13" s="36">
        <f t="shared" si="9"/>
        <v>0</v>
      </c>
      <c r="BC13" s="36">
        <f t="shared" si="10"/>
        <v>0</v>
      </c>
      <c r="BD13" s="8">
        <v>0</v>
      </c>
      <c r="BE13" s="8">
        <v>0</v>
      </c>
      <c r="BF13" s="51">
        <v>0</v>
      </c>
      <c r="BG13" s="8">
        <v>0</v>
      </c>
      <c r="BH13" s="8">
        <v>0</v>
      </c>
      <c r="BI13" s="37">
        <f t="shared" si="11"/>
        <v>20060</v>
      </c>
      <c r="BJ13" s="37">
        <f t="shared" si="0"/>
        <v>101044</v>
      </c>
      <c r="BK13" s="38">
        <v>0</v>
      </c>
      <c r="BL13" s="50"/>
      <c r="BM13" s="50"/>
    </row>
    <row r="14" spans="1:65" ht="15.75">
      <c r="A14" s="27">
        <v>11</v>
      </c>
      <c r="B14" s="3">
        <v>7937</v>
      </c>
      <c r="C14" s="29" t="s">
        <v>63</v>
      </c>
      <c r="D14" s="48" t="s">
        <v>57</v>
      </c>
      <c r="E14" s="3">
        <v>10</v>
      </c>
      <c r="F14" s="3">
        <v>1</v>
      </c>
      <c r="G14" s="3">
        <v>1</v>
      </c>
      <c r="H14" s="3">
        <v>30</v>
      </c>
      <c r="I14" s="3">
        <v>77700</v>
      </c>
      <c r="J14" s="8">
        <f t="shared" si="1"/>
        <v>77700</v>
      </c>
      <c r="K14" s="27">
        <v>0</v>
      </c>
      <c r="L14" s="3">
        <f t="shared" si="2"/>
        <v>26418</v>
      </c>
      <c r="M14" s="30">
        <v>7200</v>
      </c>
      <c r="N14" s="3">
        <f t="shared" si="3"/>
        <v>2448</v>
      </c>
      <c r="O14" s="3">
        <f t="shared" si="5"/>
        <v>13986</v>
      </c>
      <c r="P14" s="30">
        <f>ROUND((J14+L14)*0.14,0)</f>
        <v>14577</v>
      </c>
      <c r="Q14" s="8">
        <v>0</v>
      </c>
      <c r="R14" s="8">
        <v>0</v>
      </c>
      <c r="S14" s="27">
        <v>0</v>
      </c>
      <c r="T14" s="27">
        <v>0</v>
      </c>
      <c r="U14" s="27">
        <v>0</v>
      </c>
      <c r="V14" s="27">
        <v>0</v>
      </c>
      <c r="W14" s="27">
        <v>0</v>
      </c>
      <c r="X14" s="27">
        <v>0</v>
      </c>
      <c r="Y14" s="27">
        <v>0</v>
      </c>
      <c r="Z14" s="27">
        <v>0</v>
      </c>
      <c r="AA14" s="27">
        <v>0</v>
      </c>
      <c r="AB14" s="27">
        <v>0</v>
      </c>
      <c r="AC14" s="27">
        <v>0</v>
      </c>
      <c r="AD14" s="31">
        <f t="shared" si="4"/>
        <v>142329</v>
      </c>
      <c r="AE14" s="292">
        <v>16000</v>
      </c>
      <c r="AF14" s="32">
        <v>0</v>
      </c>
      <c r="AG14" s="32">
        <v>0</v>
      </c>
      <c r="AH14" s="32">
        <v>0</v>
      </c>
      <c r="AI14" s="35">
        <f>ROUND((J14+L14)*10%,0)</f>
        <v>10412</v>
      </c>
      <c r="AJ14" s="33">
        <f t="shared" si="6"/>
        <v>14577</v>
      </c>
      <c r="AK14" s="32">
        <v>0</v>
      </c>
      <c r="AL14" s="32">
        <v>0</v>
      </c>
      <c r="AM14" s="32">
        <v>0</v>
      </c>
      <c r="AN14" s="32">
        <v>0</v>
      </c>
      <c r="AO14" s="33">
        <f t="shared" si="7"/>
        <v>0</v>
      </c>
      <c r="AP14" s="32">
        <v>0</v>
      </c>
      <c r="AQ14" s="32">
        <v>0</v>
      </c>
      <c r="AR14" s="8">
        <v>0</v>
      </c>
      <c r="AS14" s="8">
        <v>0</v>
      </c>
      <c r="AT14" s="8">
        <v>0</v>
      </c>
      <c r="AU14" s="8">
        <v>0</v>
      </c>
      <c r="AV14" s="35">
        <f t="shared" si="8"/>
        <v>0</v>
      </c>
      <c r="AW14" s="32">
        <v>0</v>
      </c>
      <c r="AX14" s="32">
        <v>0</v>
      </c>
      <c r="AY14" s="32">
        <v>0</v>
      </c>
      <c r="AZ14" s="32">
        <v>0</v>
      </c>
      <c r="BA14" s="8">
        <v>60</v>
      </c>
      <c r="BB14" s="36">
        <f t="shared" si="9"/>
        <v>0</v>
      </c>
      <c r="BC14" s="36">
        <f t="shared" si="10"/>
        <v>0</v>
      </c>
      <c r="BD14" s="8">
        <v>0</v>
      </c>
      <c r="BE14" s="8">
        <v>0</v>
      </c>
      <c r="BF14" s="51">
        <v>0</v>
      </c>
      <c r="BG14" s="8">
        <v>0</v>
      </c>
      <c r="BH14" s="8">
        <v>0</v>
      </c>
      <c r="BI14" s="37">
        <f t="shared" si="11"/>
        <v>41049</v>
      </c>
      <c r="BJ14" s="37">
        <f t="shared" si="0"/>
        <v>101280</v>
      </c>
      <c r="BK14" s="38">
        <v>0</v>
      </c>
      <c r="BL14" s="50"/>
      <c r="BM14" s="50"/>
    </row>
    <row r="15" spans="1:65" ht="15.75">
      <c r="A15" s="27">
        <v>12</v>
      </c>
      <c r="B15" s="3">
        <v>31128</v>
      </c>
      <c r="C15" s="29" t="s">
        <v>64</v>
      </c>
      <c r="D15" s="8" t="s">
        <v>57</v>
      </c>
      <c r="E15" s="3">
        <v>8</v>
      </c>
      <c r="F15" s="3">
        <v>1</v>
      </c>
      <c r="G15" s="3">
        <v>1</v>
      </c>
      <c r="H15" s="3">
        <v>30</v>
      </c>
      <c r="I15" s="3">
        <v>76500</v>
      </c>
      <c r="J15" s="8">
        <f t="shared" si="1"/>
        <v>76500</v>
      </c>
      <c r="K15" s="27">
        <v>0</v>
      </c>
      <c r="L15" s="3">
        <f t="shared" si="2"/>
        <v>26010</v>
      </c>
      <c r="M15" s="30">
        <v>3600</v>
      </c>
      <c r="N15" s="3">
        <f t="shared" si="3"/>
        <v>1224</v>
      </c>
      <c r="O15" s="3">
        <f t="shared" si="5"/>
        <v>13770</v>
      </c>
      <c r="P15" s="8">
        <v>0</v>
      </c>
      <c r="Q15" s="8">
        <v>0</v>
      </c>
      <c r="R15" s="8">
        <v>0</v>
      </c>
      <c r="S15" s="27">
        <v>0</v>
      </c>
      <c r="T15" s="27">
        <v>0</v>
      </c>
      <c r="U15" s="27">
        <v>0</v>
      </c>
      <c r="V15" s="27">
        <v>0</v>
      </c>
      <c r="W15" s="27">
        <v>0</v>
      </c>
      <c r="X15" s="27">
        <v>0</v>
      </c>
      <c r="Y15" s="27">
        <v>0</v>
      </c>
      <c r="Z15" s="27">
        <v>0</v>
      </c>
      <c r="AA15" s="27">
        <v>0</v>
      </c>
      <c r="AB15" s="27">
        <v>0</v>
      </c>
      <c r="AC15" s="27">
        <v>0</v>
      </c>
      <c r="AD15" s="31">
        <f t="shared" si="4"/>
        <v>121104</v>
      </c>
      <c r="AE15" s="292">
        <v>15000</v>
      </c>
      <c r="AF15" s="32">
        <v>0</v>
      </c>
      <c r="AG15" s="32">
        <v>0</v>
      </c>
      <c r="AH15" s="32">
        <v>0</v>
      </c>
      <c r="AI15" s="33">
        <f>P15</f>
        <v>0</v>
      </c>
      <c r="AJ15" s="33">
        <f t="shared" si="6"/>
        <v>0</v>
      </c>
      <c r="AK15" s="32">
        <v>0</v>
      </c>
      <c r="AL15" s="32">
        <v>0</v>
      </c>
      <c r="AM15" s="32">
        <v>0</v>
      </c>
      <c r="AN15" s="32">
        <v>0</v>
      </c>
      <c r="AO15" s="33">
        <f t="shared" si="7"/>
        <v>0</v>
      </c>
      <c r="AP15" s="32">
        <v>0</v>
      </c>
      <c r="AQ15" s="32">
        <v>0</v>
      </c>
      <c r="AR15" s="8">
        <v>11000</v>
      </c>
      <c r="AS15" s="8">
        <v>0</v>
      </c>
      <c r="AT15" s="8">
        <v>0</v>
      </c>
      <c r="AU15" s="8">
        <v>0</v>
      </c>
      <c r="AV15" s="35">
        <f t="shared" si="8"/>
        <v>0</v>
      </c>
      <c r="AW15" s="32">
        <v>0</v>
      </c>
      <c r="AX15" s="32">
        <v>0</v>
      </c>
      <c r="AY15" s="32">
        <v>0</v>
      </c>
      <c r="AZ15" s="32">
        <v>0</v>
      </c>
      <c r="BA15" s="8">
        <v>60</v>
      </c>
      <c r="BB15" s="36">
        <f t="shared" si="9"/>
        <v>0</v>
      </c>
      <c r="BC15" s="36">
        <f t="shared" si="10"/>
        <v>0</v>
      </c>
      <c r="BD15" s="8">
        <v>0</v>
      </c>
      <c r="BE15" s="8">
        <v>0</v>
      </c>
      <c r="BF15" s="51">
        <v>0</v>
      </c>
      <c r="BG15" s="8">
        <v>0</v>
      </c>
      <c r="BH15" s="8">
        <v>0</v>
      </c>
      <c r="BI15" s="37">
        <f t="shared" si="11"/>
        <v>26060</v>
      </c>
      <c r="BJ15" s="37">
        <f t="shared" si="0"/>
        <v>95044</v>
      </c>
      <c r="BK15" s="38">
        <v>0</v>
      </c>
      <c r="BL15" s="50"/>
      <c r="BM15" s="59"/>
    </row>
    <row r="16" spans="1:65" ht="15.75">
      <c r="A16" s="27">
        <v>13</v>
      </c>
      <c r="B16" s="3">
        <v>54742</v>
      </c>
      <c r="C16" s="29" t="s">
        <v>65</v>
      </c>
      <c r="D16" s="8" t="s">
        <v>57</v>
      </c>
      <c r="E16" s="3">
        <v>10</v>
      </c>
      <c r="F16" s="3">
        <v>1</v>
      </c>
      <c r="G16" s="3">
        <v>1</v>
      </c>
      <c r="H16" s="3">
        <v>30</v>
      </c>
      <c r="I16" s="5">
        <v>75400</v>
      </c>
      <c r="J16" s="8">
        <f t="shared" si="1"/>
        <v>75400</v>
      </c>
      <c r="K16" s="52">
        <v>0</v>
      </c>
      <c r="L16" s="3">
        <f t="shared" si="2"/>
        <v>25636</v>
      </c>
      <c r="M16" s="30">
        <v>7200</v>
      </c>
      <c r="N16" s="3">
        <f t="shared" si="3"/>
        <v>2448</v>
      </c>
      <c r="O16" s="3">
        <f t="shared" si="5"/>
        <v>13572</v>
      </c>
      <c r="P16" s="30">
        <f>ROUND((J16+L16)*0.14,0)</f>
        <v>14145</v>
      </c>
      <c r="Q16" s="8">
        <v>0</v>
      </c>
      <c r="R16" s="8">
        <v>0</v>
      </c>
      <c r="S16" s="27">
        <v>0</v>
      </c>
      <c r="T16" s="27">
        <v>0</v>
      </c>
      <c r="U16" s="27">
        <v>0</v>
      </c>
      <c r="V16" s="27">
        <v>0</v>
      </c>
      <c r="W16" s="27">
        <v>0</v>
      </c>
      <c r="X16" s="27">
        <v>0</v>
      </c>
      <c r="Y16" s="27">
        <v>0</v>
      </c>
      <c r="Z16" s="27">
        <v>0</v>
      </c>
      <c r="AA16" s="27">
        <v>0</v>
      </c>
      <c r="AB16" s="27">
        <v>0</v>
      </c>
      <c r="AC16" s="27">
        <v>0</v>
      </c>
      <c r="AD16" s="31">
        <f t="shared" si="4"/>
        <v>138401</v>
      </c>
      <c r="AE16" s="292">
        <v>13500</v>
      </c>
      <c r="AF16" s="32">
        <v>0</v>
      </c>
      <c r="AG16" s="32">
        <v>0</v>
      </c>
      <c r="AH16" s="32">
        <v>0</v>
      </c>
      <c r="AI16" s="35">
        <f aca="true" t="shared" si="12" ref="AI16:AI33">ROUND((J16+L16)*10%,0)</f>
        <v>10104</v>
      </c>
      <c r="AJ16" s="33">
        <f t="shared" si="6"/>
        <v>14145</v>
      </c>
      <c r="AK16" s="32">
        <v>0</v>
      </c>
      <c r="AL16" s="32">
        <v>0</v>
      </c>
      <c r="AM16" s="32">
        <v>0</v>
      </c>
      <c r="AN16" s="32">
        <v>0</v>
      </c>
      <c r="AO16" s="33">
        <f t="shared" si="7"/>
        <v>0</v>
      </c>
      <c r="AP16" s="354">
        <v>0</v>
      </c>
      <c r="AQ16" s="32">
        <v>0</v>
      </c>
      <c r="AR16" s="8">
        <v>0</v>
      </c>
      <c r="AS16" s="8">
        <v>0</v>
      </c>
      <c r="AT16" s="8">
        <v>0</v>
      </c>
      <c r="AU16" s="8">
        <v>0</v>
      </c>
      <c r="AV16" s="35">
        <f t="shared" si="8"/>
        <v>0</v>
      </c>
      <c r="AW16" s="32">
        <v>0</v>
      </c>
      <c r="AX16" s="32">
        <v>0</v>
      </c>
      <c r="AY16" s="32">
        <v>0</v>
      </c>
      <c r="AZ16" s="32">
        <v>0</v>
      </c>
      <c r="BA16" s="8">
        <v>60</v>
      </c>
      <c r="BB16" s="36">
        <f t="shared" si="9"/>
        <v>0</v>
      </c>
      <c r="BC16" s="36">
        <f t="shared" si="10"/>
        <v>0</v>
      </c>
      <c r="BD16" s="8">
        <v>0</v>
      </c>
      <c r="BE16" s="8">
        <v>0</v>
      </c>
      <c r="BF16" s="51">
        <v>0</v>
      </c>
      <c r="BG16" s="8">
        <v>0</v>
      </c>
      <c r="BH16" s="8">
        <v>0</v>
      </c>
      <c r="BI16" s="37">
        <f t="shared" si="11"/>
        <v>37809</v>
      </c>
      <c r="BJ16" s="37">
        <f t="shared" si="0"/>
        <v>100592</v>
      </c>
      <c r="BK16" s="38">
        <v>0</v>
      </c>
      <c r="BL16" s="7"/>
      <c r="BM16" s="7"/>
    </row>
    <row r="17" spans="1:65" ht="15.75">
      <c r="A17" s="27">
        <v>14</v>
      </c>
      <c r="B17" s="3">
        <v>50992</v>
      </c>
      <c r="C17" s="8" t="s">
        <v>66</v>
      </c>
      <c r="D17" s="8" t="s">
        <v>57</v>
      </c>
      <c r="E17" s="3">
        <v>8</v>
      </c>
      <c r="F17" s="3">
        <v>1</v>
      </c>
      <c r="G17" s="3">
        <v>1</v>
      </c>
      <c r="H17" s="3">
        <v>30</v>
      </c>
      <c r="I17" s="5">
        <v>71100</v>
      </c>
      <c r="J17" s="8">
        <f t="shared" si="1"/>
        <v>71100</v>
      </c>
      <c r="K17" s="27">
        <v>0</v>
      </c>
      <c r="L17" s="3">
        <f t="shared" si="2"/>
        <v>24174</v>
      </c>
      <c r="M17" s="30">
        <v>7200</v>
      </c>
      <c r="N17" s="3">
        <f t="shared" si="3"/>
        <v>2448</v>
      </c>
      <c r="O17" s="3">
        <f t="shared" si="5"/>
        <v>12798</v>
      </c>
      <c r="P17" s="30">
        <f>ROUND((J17+L17)*0.14,0)</f>
        <v>13338</v>
      </c>
      <c r="Q17" s="51">
        <v>0</v>
      </c>
      <c r="R17" s="51">
        <v>0</v>
      </c>
      <c r="S17" s="27">
        <v>0</v>
      </c>
      <c r="T17" s="27">
        <v>0</v>
      </c>
      <c r="U17" s="27">
        <v>0</v>
      </c>
      <c r="V17" s="27">
        <v>0</v>
      </c>
      <c r="W17" s="27">
        <v>0</v>
      </c>
      <c r="X17" s="27">
        <v>0</v>
      </c>
      <c r="Y17" s="27">
        <v>0</v>
      </c>
      <c r="Z17" s="27">
        <v>0</v>
      </c>
      <c r="AA17" s="27">
        <v>0</v>
      </c>
      <c r="AB17" s="27">
        <v>0</v>
      </c>
      <c r="AC17" s="27">
        <v>0</v>
      </c>
      <c r="AD17" s="31">
        <f t="shared" si="4"/>
        <v>131058</v>
      </c>
      <c r="AE17" s="292">
        <v>7000</v>
      </c>
      <c r="AF17" s="32">
        <v>0</v>
      </c>
      <c r="AG17" s="32">
        <v>0</v>
      </c>
      <c r="AH17" s="32">
        <v>0</v>
      </c>
      <c r="AI17" s="35">
        <f t="shared" si="12"/>
        <v>9527</v>
      </c>
      <c r="AJ17" s="33">
        <f t="shared" si="6"/>
        <v>13338</v>
      </c>
      <c r="AK17" s="32">
        <v>0</v>
      </c>
      <c r="AL17" s="32">
        <v>0</v>
      </c>
      <c r="AM17" s="32">
        <v>0</v>
      </c>
      <c r="AN17" s="32">
        <v>0</v>
      </c>
      <c r="AO17" s="33">
        <f t="shared" si="7"/>
        <v>0</v>
      </c>
      <c r="AP17" s="354">
        <v>0</v>
      </c>
      <c r="AQ17" s="32">
        <v>0</v>
      </c>
      <c r="AR17" s="51">
        <v>0</v>
      </c>
      <c r="AS17" s="51">
        <v>0</v>
      </c>
      <c r="AT17" s="51">
        <v>0</v>
      </c>
      <c r="AU17" s="51">
        <v>0</v>
      </c>
      <c r="AV17" s="35">
        <f t="shared" si="8"/>
        <v>0</v>
      </c>
      <c r="AW17" s="32">
        <v>0</v>
      </c>
      <c r="AX17" s="32">
        <v>0</v>
      </c>
      <c r="AY17" s="32">
        <v>0</v>
      </c>
      <c r="AZ17" s="32">
        <v>0</v>
      </c>
      <c r="BA17" s="51">
        <v>60</v>
      </c>
      <c r="BB17" s="36">
        <f t="shared" si="9"/>
        <v>0</v>
      </c>
      <c r="BC17" s="36">
        <f t="shared" si="10"/>
        <v>0</v>
      </c>
      <c r="BD17" s="51">
        <v>0</v>
      </c>
      <c r="BE17" s="8">
        <v>0</v>
      </c>
      <c r="BF17" s="51">
        <v>0</v>
      </c>
      <c r="BG17" s="8">
        <v>0</v>
      </c>
      <c r="BH17" s="8">
        <v>0</v>
      </c>
      <c r="BI17" s="37">
        <f t="shared" si="11"/>
        <v>29925</v>
      </c>
      <c r="BJ17" s="37">
        <f t="shared" si="0"/>
        <v>101133</v>
      </c>
      <c r="BK17" s="38">
        <v>0</v>
      </c>
      <c r="BL17" s="9"/>
      <c r="BM17" s="9"/>
    </row>
    <row r="18" spans="1:65" ht="15.75">
      <c r="A18" s="27">
        <v>15</v>
      </c>
      <c r="B18" s="3">
        <v>8547</v>
      </c>
      <c r="C18" s="51" t="s">
        <v>175</v>
      </c>
      <c r="D18" s="8" t="s">
        <v>57</v>
      </c>
      <c r="E18" s="3">
        <v>8</v>
      </c>
      <c r="F18" s="3">
        <v>1</v>
      </c>
      <c r="G18" s="3">
        <v>1</v>
      </c>
      <c r="H18" s="3">
        <v>30</v>
      </c>
      <c r="I18" s="5">
        <v>70000</v>
      </c>
      <c r="J18" s="8">
        <f t="shared" si="1"/>
        <v>70000</v>
      </c>
      <c r="K18" s="52">
        <v>0</v>
      </c>
      <c r="L18" s="3">
        <f t="shared" si="2"/>
        <v>23800</v>
      </c>
      <c r="M18" s="30">
        <v>3600</v>
      </c>
      <c r="N18" s="3">
        <f t="shared" si="3"/>
        <v>1224</v>
      </c>
      <c r="O18" s="3">
        <f t="shared" si="5"/>
        <v>12600</v>
      </c>
      <c r="P18" s="30">
        <f>ROUND((J18+L18)*0.14,0)</f>
        <v>13132</v>
      </c>
      <c r="Q18" s="8">
        <v>0</v>
      </c>
      <c r="R18" s="8">
        <v>0</v>
      </c>
      <c r="S18" s="27">
        <v>0</v>
      </c>
      <c r="T18" s="27">
        <v>0</v>
      </c>
      <c r="U18" s="27">
        <v>0</v>
      </c>
      <c r="V18" s="27">
        <v>0</v>
      </c>
      <c r="W18" s="27">
        <v>0</v>
      </c>
      <c r="X18" s="27">
        <v>0</v>
      </c>
      <c r="Y18" s="27">
        <v>0</v>
      </c>
      <c r="Z18" s="27">
        <v>0</v>
      </c>
      <c r="AA18" s="27">
        <v>0</v>
      </c>
      <c r="AB18" s="27">
        <v>0</v>
      </c>
      <c r="AC18" s="27">
        <v>0</v>
      </c>
      <c r="AD18" s="31">
        <f t="shared" si="4"/>
        <v>124356</v>
      </c>
      <c r="AE18" s="292">
        <v>9000</v>
      </c>
      <c r="AF18" s="32">
        <v>0</v>
      </c>
      <c r="AG18" s="32">
        <v>0</v>
      </c>
      <c r="AH18" s="32">
        <v>0</v>
      </c>
      <c r="AI18" s="35">
        <f t="shared" si="12"/>
        <v>9380</v>
      </c>
      <c r="AJ18" s="33">
        <f>P18</f>
        <v>13132</v>
      </c>
      <c r="AK18" s="32">
        <v>0</v>
      </c>
      <c r="AL18" s="32">
        <v>0</v>
      </c>
      <c r="AM18" s="32">
        <v>0</v>
      </c>
      <c r="AN18" s="32">
        <v>0</v>
      </c>
      <c r="AO18" s="33">
        <v>0</v>
      </c>
      <c r="AP18" s="355">
        <v>0</v>
      </c>
      <c r="AQ18" s="32">
        <v>0</v>
      </c>
      <c r="AR18" s="8">
        <v>0</v>
      </c>
      <c r="AS18" s="8">
        <v>0</v>
      </c>
      <c r="AT18" s="8">
        <v>0</v>
      </c>
      <c r="AU18" s="8">
        <v>0</v>
      </c>
      <c r="AV18" s="35">
        <f t="shared" si="8"/>
        <v>0</v>
      </c>
      <c r="AW18" s="32">
        <v>0</v>
      </c>
      <c r="AX18" s="32">
        <v>0</v>
      </c>
      <c r="AY18" s="32">
        <v>0</v>
      </c>
      <c r="AZ18" s="32">
        <v>0</v>
      </c>
      <c r="BA18" s="8">
        <v>60</v>
      </c>
      <c r="BB18" s="36">
        <v>0</v>
      </c>
      <c r="BC18" s="36">
        <f t="shared" si="10"/>
        <v>0</v>
      </c>
      <c r="BD18" s="8">
        <v>0</v>
      </c>
      <c r="BE18" s="8">
        <v>0</v>
      </c>
      <c r="BF18" s="51">
        <v>0</v>
      </c>
      <c r="BG18" s="8">
        <v>0</v>
      </c>
      <c r="BH18" s="8">
        <v>0</v>
      </c>
      <c r="BI18" s="37">
        <f t="shared" si="11"/>
        <v>31572</v>
      </c>
      <c r="BJ18" s="37">
        <f t="shared" si="0"/>
        <v>92784</v>
      </c>
      <c r="BK18" s="38">
        <v>0</v>
      </c>
      <c r="BL18" s="7"/>
      <c r="BM18" s="7"/>
    </row>
    <row r="19" spans="1:65" ht="15.75">
      <c r="A19" s="27">
        <v>16</v>
      </c>
      <c r="B19" s="3">
        <v>60217</v>
      </c>
      <c r="C19" s="8" t="s">
        <v>67</v>
      </c>
      <c r="D19" s="8" t="s">
        <v>57</v>
      </c>
      <c r="E19" s="3">
        <v>8</v>
      </c>
      <c r="F19" s="3">
        <v>1</v>
      </c>
      <c r="G19" s="3">
        <v>1</v>
      </c>
      <c r="H19" s="3">
        <v>30</v>
      </c>
      <c r="I19" s="5">
        <v>60400</v>
      </c>
      <c r="J19" s="8">
        <f t="shared" si="1"/>
        <v>60400</v>
      </c>
      <c r="K19" s="27">
        <v>0</v>
      </c>
      <c r="L19" s="3">
        <f t="shared" si="2"/>
        <v>20536</v>
      </c>
      <c r="M19" s="51">
        <v>3600</v>
      </c>
      <c r="N19" s="3">
        <f t="shared" si="3"/>
        <v>1224</v>
      </c>
      <c r="O19" s="3">
        <f t="shared" si="5"/>
        <v>10872</v>
      </c>
      <c r="P19" s="30">
        <f>ROUND((J19+L19)*0.14,0)</f>
        <v>11331</v>
      </c>
      <c r="Q19" s="51">
        <v>0</v>
      </c>
      <c r="R19" s="51">
        <v>0</v>
      </c>
      <c r="S19" s="27">
        <v>0</v>
      </c>
      <c r="T19" s="27">
        <v>0</v>
      </c>
      <c r="U19" s="27">
        <v>0</v>
      </c>
      <c r="V19" s="27">
        <v>0</v>
      </c>
      <c r="W19" s="27">
        <v>0</v>
      </c>
      <c r="X19" s="27">
        <v>0</v>
      </c>
      <c r="Y19" s="27">
        <v>0</v>
      </c>
      <c r="Z19" s="27">
        <v>0</v>
      </c>
      <c r="AA19" s="27">
        <v>0</v>
      </c>
      <c r="AB19" s="27">
        <v>0</v>
      </c>
      <c r="AC19" s="27">
        <v>0</v>
      </c>
      <c r="AD19" s="31">
        <f t="shared" si="4"/>
        <v>107963</v>
      </c>
      <c r="AE19" s="292">
        <v>4500</v>
      </c>
      <c r="AF19" s="32">
        <v>0</v>
      </c>
      <c r="AG19" s="32">
        <v>0</v>
      </c>
      <c r="AH19" s="32">
        <v>0</v>
      </c>
      <c r="AI19" s="35">
        <f t="shared" si="12"/>
        <v>8094</v>
      </c>
      <c r="AJ19" s="33">
        <f t="shared" si="6"/>
        <v>11331</v>
      </c>
      <c r="AK19" s="32">
        <v>0</v>
      </c>
      <c r="AL19" s="32">
        <v>0</v>
      </c>
      <c r="AM19" s="32">
        <v>0</v>
      </c>
      <c r="AN19" s="32">
        <v>0</v>
      </c>
      <c r="AO19" s="33">
        <f t="shared" si="7"/>
        <v>0</v>
      </c>
      <c r="AP19" s="355">
        <v>0</v>
      </c>
      <c r="AQ19" s="32">
        <v>0</v>
      </c>
      <c r="AR19" s="51">
        <v>0</v>
      </c>
      <c r="AS19" s="51">
        <v>0</v>
      </c>
      <c r="AT19" s="51">
        <v>0</v>
      </c>
      <c r="AU19" s="51">
        <v>0</v>
      </c>
      <c r="AV19" s="35">
        <f t="shared" si="8"/>
        <v>0</v>
      </c>
      <c r="AW19" s="32">
        <v>0</v>
      </c>
      <c r="AX19" s="32">
        <v>0</v>
      </c>
      <c r="AY19" s="32">
        <v>0</v>
      </c>
      <c r="AZ19" s="32">
        <v>0</v>
      </c>
      <c r="BA19" s="51">
        <v>60</v>
      </c>
      <c r="BB19" s="36">
        <f t="shared" si="9"/>
        <v>0</v>
      </c>
      <c r="BC19" s="36">
        <f t="shared" si="10"/>
        <v>0</v>
      </c>
      <c r="BD19" s="51">
        <v>0</v>
      </c>
      <c r="BE19" s="8">
        <v>0</v>
      </c>
      <c r="BF19" s="51">
        <v>0</v>
      </c>
      <c r="BG19" s="8">
        <v>0</v>
      </c>
      <c r="BH19" s="8">
        <v>0</v>
      </c>
      <c r="BI19" s="37">
        <f t="shared" si="11"/>
        <v>23985</v>
      </c>
      <c r="BJ19" s="37">
        <f t="shared" si="0"/>
        <v>83978</v>
      </c>
      <c r="BK19" s="38">
        <v>0</v>
      </c>
      <c r="BL19" s="9"/>
      <c r="BM19" s="9"/>
    </row>
    <row r="20" spans="1:65" ht="15.75">
      <c r="A20" s="27">
        <v>17</v>
      </c>
      <c r="B20" s="3">
        <v>54454</v>
      </c>
      <c r="C20" s="8" t="s">
        <v>145</v>
      </c>
      <c r="D20" s="8" t="s">
        <v>57</v>
      </c>
      <c r="E20" s="3">
        <v>10</v>
      </c>
      <c r="F20" s="3">
        <v>1</v>
      </c>
      <c r="G20" s="3">
        <v>1</v>
      </c>
      <c r="H20" s="3">
        <v>30</v>
      </c>
      <c r="I20" s="5">
        <v>73200</v>
      </c>
      <c r="J20" s="8">
        <f t="shared" si="1"/>
        <v>73200</v>
      </c>
      <c r="K20" s="27">
        <v>0</v>
      </c>
      <c r="L20" s="3">
        <f t="shared" si="2"/>
        <v>24888</v>
      </c>
      <c r="M20" s="8">
        <v>14400</v>
      </c>
      <c r="N20" s="3">
        <f t="shared" si="3"/>
        <v>4896</v>
      </c>
      <c r="O20" s="3">
        <f t="shared" si="5"/>
        <v>13176</v>
      </c>
      <c r="P20" s="30">
        <f>ROUND((J20+L20)*0.14,0)</f>
        <v>13732</v>
      </c>
      <c r="Q20" s="8">
        <v>0</v>
      </c>
      <c r="R20" s="8">
        <v>0</v>
      </c>
      <c r="S20" s="27">
        <v>0</v>
      </c>
      <c r="T20" s="27">
        <v>0</v>
      </c>
      <c r="U20" s="27">
        <v>0</v>
      </c>
      <c r="V20" s="27">
        <v>0</v>
      </c>
      <c r="W20" s="27">
        <v>0</v>
      </c>
      <c r="X20" s="27">
        <v>0</v>
      </c>
      <c r="Y20" s="27">
        <v>0</v>
      </c>
      <c r="Z20" s="27">
        <v>0</v>
      </c>
      <c r="AA20" s="27">
        <v>0</v>
      </c>
      <c r="AB20" s="27">
        <v>0</v>
      </c>
      <c r="AC20" s="27">
        <v>0</v>
      </c>
      <c r="AD20" s="31">
        <f t="shared" si="4"/>
        <v>144292</v>
      </c>
      <c r="AE20" s="292">
        <v>15000</v>
      </c>
      <c r="AF20" s="32">
        <v>0</v>
      </c>
      <c r="AG20" s="32">
        <v>0</v>
      </c>
      <c r="AH20" s="32">
        <v>0</v>
      </c>
      <c r="AI20" s="35">
        <f t="shared" si="12"/>
        <v>9809</v>
      </c>
      <c r="AJ20" s="33">
        <f t="shared" si="6"/>
        <v>13732</v>
      </c>
      <c r="AK20" s="32">
        <v>0</v>
      </c>
      <c r="AL20" s="32">
        <v>0</v>
      </c>
      <c r="AM20" s="32">
        <v>0</v>
      </c>
      <c r="AN20" s="32">
        <v>0</v>
      </c>
      <c r="AO20" s="33">
        <f t="shared" si="7"/>
        <v>0</v>
      </c>
      <c r="AP20" s="355">
        <v>0</v>
      </c>
      <c r="AQ20" s="32">
        <v>0</v>
      </c>
      <c r="AR20" s="8">
        <v>0</v>
      </c>
      <c r="AS20" s="8">
        <v>0</v>
      </c>
      <c r="AT20" s="8">
        <v>0</v>
      </c>
      <c r="AU20" s="8">
        <v>0</v>
      </c>
      <c r="AV20" s="35">
        <f t="shared" si="8"/>
        <v>0</v>
      </c>
      <c r="AW20" s="32">
        <v>0</v>
      </c>
      <c r="AX20" s="32">
        <v>0</v>
      </c>
      <c r="AY20" s="32">
        <v>0</v>
      </c>
      <c r="AZ20" s="32">
        <v>0</v>
      </c>
      <c r="BA20" s="8">
        <v>60</v>
      </c>
      <c r="BB20" s="36">
        <f t="shared" si="9"/>
        <v>0</v>
      </c>
      <c r="BC20" s="36">
        <f t="shared" si="10"/>
        <v>0</v>
      </c>
      <c r="BD20" s="8">
        <v>0</v>
      </c>
      <c r="BE20" s="8">
        <v>0</v>
      </c>
      <c r="BF20" s="51">
        <v>0</v>
      </c>
      <c r="BG20" s="8">
        <v>0</v>
      </c>
      <c r="BH20" s="8">
        <v>0</v>
      </c>
      <c r="BI20" s="37">
        <f t="shared" si="11"/>
        <v>38601</v>
      </c>
      <c r="BJ20" s="37">
        <f t="shared" si="0"/>
        <v>105691</v>
      </c>
      <c r="BK20" s="38">
        <v>0</v>
      </c>
      <c r="BL20" s="60" t="s">
        <v>104</v>
      </c>
      <c r="BM20" s="7"/>
    </row>
    <row r="21" spans="1:65" ht="15.75">
      <c r="A21" s="27">
        <v>18</v>
      </c>
      <c r="B21" s="5">
        <v>31731</v>
      </c>
      <c r="C21" s="51" t="s">
        <v>534</v>
      </c>
      <c r="D21" s="51" t="s">
        <v>57</v>
      </c>
      <c r="E21" s="5">
        <v>11</v>
      </c>
      <c r="F21" s="5">
        <v>1</v>
      </c>
      <c r="G21" s="5">
        <v>1</v>
      </c>
      <c r="H21" s="3">
        <v>30</v>
      </c>
      <c r="I21" s="5">
        <v>93800</v>
      </c>
      <c r="J21" s="8">
        <f t="shared" si="1"/>
        <v>93800</v>
      </c>
      <c r="K21" s="52">
        <v>0</v>
      </c>
      <c r="L21" s="3">
        <f t="shared" si="2"/>
        <v>31892</v>
      </c>
      <c r="M21" s="51">
        <v>7200</v>
      </c>
      <c r="N21" s="3">
        <f t="shared" si="3"/>
        <v>2448</v>
      </c>
      <c r="O21" s="5">
        <f t="shared" si="5"/>
        <v>16884</v>
      </c>
      <c r="P21" s="289">
        <v>0</v>
      </c>
      <c r="Q21" s="51">
        <v>0</v>
      </c>
      <c r="R21" s="51">
        <v>0</v>
      </c>
      <c r="S21" s="52">
        <v>0</v>
      </c>
      <c r="T21" s="52">
        <v>0</v>
      </c>
      <c r="U21" s="52">
        <v>0</v>
      </c>
      <c r="V21" s="52">
        <v>0</v>
      </c>
      <c r="W21" s="52">
        <v>0</v>
      </c>
      <c r="X21" s="52">
        <v>0</v>
      </c>
      <c r="Y21" s="52">
        <v>0</v>
      </c>
      <c r="Z21" s="52">
        <v>0</v>
      </c>
      <c r="AA21" s="52">
        <v>0</v>
      </c>
      <c r="AB21" s="52">
        <v>0</v>
      </c>
      <c r="AC21" s="52">
        <v>0</v>
      </c>
      <c r="AD21" s="290">
        <f>SUM(J21:AC21)</f>
        <v>152224</v>
      </c>
      <c r="AE21" s="292">
        <v>20000</v>
      </c>
      <c r="AF21" s="66">
        <v>0</v>
      </c>
      <c r="AG21" s="66">
        <v>0</v>
      </c>
      <c r="AH21" s="66">
        <v>0</v>
      </c>
      <c r="AI21" s="65">
        <v>0</v>
      </c>
      <c r="AJ21" s="63">
        <v>0</v>
      </c>
      <c r="AK21" s="66">
        <v>0</v>
      </c>
      <c r="AL21" s="66">
        <v>0</v>
      </c>
      <c r="AM21" s="66">
        <v>0</v>
      </c>
      <c r="AN21" s="66">
        <v>0</v>
      </c>
      <c r="AO21" s="63">
        <v>0</v>
      </c>
      <c r="AP21" s="356">
        <v>0</v>
      </c>
      <c r="AQ21" s="66">
        <v>0</v>
      </c>
      <c r="AR21" s="51">
        <v>30000</v>
      </c>
      <c r="AS21" s="51">
        <v>0</v>
      </c>
      <c r="AT21" s="51">
        <v>0</v>
      </c>
      <c r="AU21" s="51">
        <v>0</v>
      </c>
      <c r="AV21" s="65">
        <f t="shared" si="8"/>
        <v>0</v>
      </c>
      <c r="AW21" s="66">
        <v>0</v>
      </c>
      <c r="AX21" s="66">
        <v>0</v>
      </c>
      <c r="AY21" s="66">
        <v>0</v>
      </c>
      <c r="AZ21" s="66">
        <v>0</v>
      </c>
      <c r="BA21" s="51">
        <v>60</v>
      </c>
      <c r="BB21" s="291">
        <f t="shared" si="9"/>
        <v>0</v>
      </c>
      <c r="BC21" s="291">
        <f t="shared" si="10"/>
        <v>0</v>
      </c>
      <c r="BD21" s="51">
        <v>0</v>
      </c>
      <c r="BE21" s="51">
        <v>0</v>
      </c>
      <c r="BF21" s="51">
        <v>0</v>
      </c>
      <c r="BG21" s="51">
        <v>0</v>
      </c>
      <c r="BH21" s="51">
        <v>0</v>
      </c>
      <c r="BI21" s="67">
        <f t="shared" si="11"/>
        <v>50060</v>
      </c>
      <c r="BJ21" s="67">
        <f t="shared" si="0"/>
        <v>102164</v>
      </c>
      <c r="BK21" s="294">
        <v>0</v>
      </c>
      <c r="BL21" s="60"/>
      <c r="BM21" s="7"/>
    </row>
    <row r="22" spans="1:65" ht="15.75">
      <c r="A22" s="27">
        <v>19</v>
      </c>
      <c r="B22" s="3">
        <v>34796</v>
      </c>
      <c r="C22" s="29" t="s">
        <v>69</v>
      </c>
      <c r="D22" s="8" t="s">
        <v>68</v>
      </c>
      <c r="E22" s="3">
        <v>7</v>
      </c>
      <c r="F22" s="3">
        <v>1</v>
      </c>
      <c r="G22" s="3">
        <v>1</v>
      </c>
      <c r="H22" s="3">
        <v>30</v>
      </c>
      <c r="I22" s="5">
        <v>62200</v>
      </c>
      <c r="J22" s="8">
        <f t="shared" si="1"/>
        <v>62200</v>
      </c>
      <c r="K22" s="27">
        <v>0</v>
      </c>
      <c r="L22" s="3">
        <f t="shared" si="2"/>
        <v>21148</v>
      </c>
      <c r="M22" s="51">
        <v>3600</v>
      </c>
      <c r="N22" s="3">
        <f t="shared" si="3"/>
        <v>1224</v>
      </c>
      <c r="O22" s="3">
        <f t="shared" si="5"/>
        <v>11196</v>
      </c>
      <c r="P22" s="8">
        <v>0</v>
      </c>
      <c r="Q22" s="8">
        <v>0</v>
      </c>
      <c r="R22" s="8">
        <v>0</v>
      </c>
      <c r="S22" s="27">
        <v>0</v>
      </c>
      <c r="T22" s="27">
        <v>0</v>
      </c>
      <c r="U22" s="27">
        <v>0</v>
      </c>
      <c r="V22" s="27">
        <v>0</v>
      </c>
      <c r="W22" s="27">
        <v>0</v>
      </c>
      <c r="X22" s="27">
        <v>0</v>
      </c>
      <c r="Y22" s="27">
        <v>0</v>
      </c>
      <c r="Z22" s="27">
        <v>0</v>
      </c>
      <c r="AA22" s="27">
        <v>0</v>
      </c>
      <c r="AB22" s="27">
        <v>0</v>
      </c>
      <c r="AC22" s="27">
        <v>0</v>
      </c>
      <c r="AD22" s="31">
        <f t="shared" si="4"/>
        <v>99368</v>
      </c>
      <c r="AE22" s="292">
        <v>7000</v>
      </c>
      <c r="AF22" s="32">
        <v>0</v>
      </c>
      <c r="AG22" s="32">
        <v>0</v>
      </c>
      <c r="AH22" s="32">
        <v>0</v>
      </c>
      <c r="AI22" s="33">
        <f>P22</f>
        <v>0</v>
      </c>
      <c r="AJ22" s="33">
        <f t="shared" si="6"/>
        <v>0</v>
      </c>
      <c r="AK22" s="32">
        <v>0</v>
      </c>
      <c r="AL22" s="32">
        <v>0</v>
      </c>
      <c r="AM22" s="32">
        <v>0</v>
      </c>
      <c r="AN22" s="32">
        <v>0</v>
      </c>
      <c r="AO22" s="33">
        <f t="shared" si="7"/>
        <v>0</v>
      </c>
      <c r="AP22" s="32">
        <v>0</v>
      </c>
      <c r="AQ22" s="32">
        <v>0</v>
      </c>
      <c r="AR22" s="8">
        <v>15000</v>
      </c>
      <c r="AS22" s="8">
        <v>0</v>
      </c>
      <c r="AT22" s="61">
        <v>0</v>
      </c>
      <c r="AU22" s="29">
        <v>0</v>
      </c>
      <c r="AV22" s="35">
        <f t="shared" si="8"/>
        <v>0</v>
      </c>
      <c r="AW22" s="32">
        <v>0</v>
      </c>
      <c r="AX22" s="32">
        <v>0</v>
      </c>
      <c r="AY22" s="32">
        <v>0</v>
      </c>
      <c r="AZ22" s="32">
        <v>0</v>
      </c>
      <c r="BA22" s="29">
        <v>60</v>
      </c>
      <c r="BB22" s="36">
        <f t="shared" si="9"/>
        <v>0</v>
      </c>
      <c r="BC22" s="36">
        <f t="shared" si="10"/>
        <v>0</v>
      </c>
      <c r="BD22" s="8">
        <v>0</v>
      </c>
      <c r="BE22" s="8">
        <v>0</v>
      </c>
      <c r="BF22" s="51">
        <v>0</v>
      </c>
      <c r="BG22" s="8">
        <v>0</v>
      </c>
      <c r="BH22" s="8">
        <v>0</v>
      </c>
      <c r="BI22" s="37">
        <f t="shared" si="11"/>
        <v>22060</v>
      </c>
      <c r="BJ22" s="37">
        <f t="shared" si="0"/>
        <v>77308</v>
      </c>
      <c r="BK22" s="38">
        <v>0</v>
      </c>
      <c r="BL22" s="7"/>
      <c r="BM22" s="7"/>
    </row>
    <row r="23" spans="1:65" ht="15.75">
      <c r="A23" s="27">
        <v>20</v>
      </c>
      <c r="B23" s="3">
        <v>62305</v>
      </c>
      <c r="C23" s="55" t="s">
        <v>155</v>
      </c>
      <c r="D23" s="8" t="s">
        <v>68</v>
      </c>
      <c r="E23" s="3">
        <v>7</v>
      </c>
      <c r="F23" s="3">
        <v>1</v>
      </c>
      <c r="G23" s="3">
        <v>1</v>
      </c>
      <c r="H23" s="3">
        <v>30</v>
      </c>
      <c r="I23" s="5">
        <v>53600</v>
      </c>
      <c r="J23" s="8">
        <f t="shared" si="1"/>
        <v>53600</v>
      </c>
      <c r="K23" s="27">
        <v>0</v>
      </c>
      <c r="L23" s="3">
        <f t="shared" si="2"/>
        <v>18224</v>
      </c>
      <c r="M23" s="51">
        <v>3600</v>
      </c>
      <c r="N23" s="3">
        <f t="shared" si="3"/>
        <v>1224</v>
      </c>
      <c r="O23" s="3">
        <f t="shared" si="5"/>
        <v>9648</v>
      </c>
      <c r="P23" s="30">
        <f aca="true" t="shared" si="13" ref="P23:P29">ROUND((J23+L23)*0.14,0)</f>
        <v>10055</v>
      </c>
      <c r="Q23" s="51">
        <v>0</v>
      </c>
      <c r="R23" s="51">
        <v>0</v>
      </c>
      <c r="S23" s="27">
        <v>0</v>
      </c>
      <c r="T23" s="27">
        <v>0</v>
      </c>
      <c r="U23" s="27">
        <v>0</v>
      </c>
      <c r="V23" s="27">
        <v>0</v>
      </c>
      <c r="W23" s="27">
        <v>0</v>
      </c>
      <c r="X23" s="27">
        <v>0</v>
      </c>
      <c r="Y23" s="27">
        <v>0</v>
      </c>
      <c r="Z23" s="27">
        <v>0</v>
      </c>
      <c r="AA23" s="27">
        <v>0</v>
      </c>
      <c r="AB23" s="27">
        <v>0</v>
      </c>
      <c r="AC23" s="27">
        <v>0</v>
      </c>
      <c r="AD23" s="31">
        <f t="shared" si="4"/>
        <v>96351</v>
      </c>
      <c r="AE23" s="292">
        <v>2000</v>
      </c>
      <c r="AF23" s="32">
        <v>0</v>
      </c>
      <c r="AG23" s="32">
        <v>0</v>
      </c>
      <c r="AH23" s="32">
        <v>0</v>
      </c>
      <c r="AI23" s="35">
        <f t="shared" si="12"/>
        <v>7182</v>
      </c>
      <c r="AJ23" s="33">
        <f t="shared" si="6"/>
        <v>10055</v>
      </c>
      <c r="AK23" s="32">
        <v>0</v>
      </c>
      <c r="AL23" s="32">
        <v>0</v>
      </c>
      <c r="AM23" s="32">
        <v>0</v>
      </c>
      <c r="AN23" s="32">
        <v>0</v>
      </c>
      <c r="AO23" s="33">
        <f t="shared" si="7"/>
        <v>0</v>
      </c>
      <c r="AP23" s="32">
        <v>0</v>
      </c>
      <c r="AQ23" s="32">
        <v>0</v>
      </c>
      <c r="AR23" s="51">
        <v>0</v>
      </c>
      <c r="AS23" s="51">
        <v>0</v>
      </c>
      <c r="AT23" s="51">
        <v>0</v>
      </c>
      <c r="AU23" s="51">
        <v>0</v>
      </c>
      <c r="AV23" s="35">
        <f t="shared" si="8"/>
        <v>0</v>
      </c>
      <c r="AW23" s="32">
        <v>0</v>
      </c>
      <c r="AX23" s="32">
        <v>0</v>
      </c>
      <c r="AY23" s="32">
        <v>0</v>
      </c>
      <c r="AZ23" s="32">
        <v>0</v>
      </c>
      <c r="BA23" s="51">
        <v>60</v>
      </c>
      <c r="BB23" s="36">
        <f t="shared" si="9"/>
        <v>0</v>
      </c>
      <c r="BC23" s="36">
        <f t="shared" si="10"/>
        <v>0</v>
      </c>
      <c r="BD23" s="51">
        <v>0</v>
      </c>
      <c r="BE23" s="8">
        <v>0</v>
      </c>
      <c r="BF23" s="51">
        <v>0</v>
      </c>
      <c r="BG23" s="8">
        <v>0</v>
      </c>
      <c r="BH23" s="8">
        <v>0</v>
      </c>
      <c r="BI23" s="37">
        <f t="shared" si="11"/>
        <v>19297</v>
      </c>
      <c r="BJ23" s="37">
        <f t="shared" si="0"/>
        <v>77054</v>
      </c>
      <c r="BK23" s="38">
        <v>0</v>
      </c>
      <c r="BL23" s="9"/>
      <c r="BM23" s="9"/>
    </row>
    <row r="24" spans="1:65" ht="15.75">
      <c r="A24" s="27">
        <v>21</v>
      </c>
      <c r="B24" s="3">
        <v>61683</v>
      </c>
      <c r="C24" s="29" t="s">
        <v>156</v>
      </c>
      <c r="D24" s="8" t="s">
        <v>68</v>
      </c>
      <c r="E24" s="3">
        <v>7</v>
      </c>
      <c r="F24" s="3">
        <v>1</v>
      </c>
      <c r="G24" s="3">
        <v>1</v>
      </c>
      <c r="H24" s="3">
        <v>30</v>
      </c>
      <c r="I24" s="5">
        <v>55200</v>
      </c>
      <c r="J24" s="8">
        <f t="shared" si="1"/>
        <v>55200</v>
      </c>
      <c r="K24" s="27">
        <v>0</v>
      </c>
      <c r="L24" s="3">
        <f t="shared" si="2"/>
        <v>18768</v>
      </c>
      <c r="M24" s="51">
        <v>3600</v>
      </c>
      <c r="N24" s="3">
        <f t="shared" si="3"/>
        <v>1224</v>
      </c>
      <c r="O24" s="3">
        <f t="shared" si="5"/>
        <v>9936</v>
      </c>
      <c r="P24" s="30">
        <f t="shared" si="13"/>
        <v>10356</v>
      </c>
      <c r="Q24" s="51">
        <v>0</v>
      </c>
      <c r="R24" s="51">
        <v>0</v>
      </c>
      <c r="S24" s="27">
        <v>0</v>
      </c>
      <c r="T24" s="27">
        <v>0</v>
      </c>
      <c r="U24" s="27">
        <v>0</v>
      </c>
      <c r="V24" s="27">
        <v>0</v>
      </c>
      <c r="W24" s="27">
        <v>0</v>
      </c>
      <c r="X24" s="27">
        <v>0</v>
      </c>
      <c r="Y24" s="27">
        <v>0</v>
      </c>
      <c r="Z24" s="27">
        <v>0</v>
      </c>
      <c r="AA24" s="27">
        <v>0</v>
      </c>
      <c r="AB24" s="27">
        <v>0</v>
      </c>
      <c r="AC24" s="27">
        <v>0</v>
      </c>
      <c r="AD24" s="31">
        <f t="shared" si="4"/>
        <v>99084</v>
      </c>
      <c r="AE24" s="292">
        <v>4000</v>
      </c>
      <c r="AF24" s="32">
        <v>0</v>
      </c>
      <c r="AG24" s="32">
        <v>0</v>
      </c>
      <c r="AH24" s="32">
        <v>0</v>
      </c>
      <c r="AI24" s="35">
        <f t="shared" si="12"/>
        <v>7397</v>
      </c>
      <c r="AJ24" s="33">
        <f t="shared" si="6"/>
        <v>10356</v>
      </c>
      <c r="AK24" s="32">
        <v>0</v>
      </c>
      <c r="AL24" s="32">
        <v>0</v>
      </c>
      <c r="AM24" s="32">
        <v>0</v>
      </c>
      <c r="AN24" s="32">
        <v>0</v>
      </c>
      <c r="AO24" s="33">
        <f t="shared" si="7"/>
        <v>0</v>
      </c>
      <c r="AP24" s="32">
        <v>0</v>
      </c>
      <c r="AQ24" s="32">
        <v>0</v>
      </c>
      <c r="AR24" s="51">
        <v>0</v>
      </c>
      <c r="AS24" s="51">
        <v>0</v>
      </c>
      <c r="AT24" s="51">
        <v>0</v>
      </c>
      <c r="AU24" s="51">
        <v>0</v>
      </c>
      <c r="AV24" s="35">
        <f t="shared" si="8"/>
        <v>0</v>
      </c>
      <c r="AW24" s="32">
        <v>0</v>
      </c>
      <c r="AX24" s="32">
        <v>0</v>
      </c>
      <c r="AY24" s="32">
        <v>0</v>
      </c>
      <c r="AZ24" s="32">
        <v>0</v>
      </c>
      <c r="BA24" s="51">
        <v>60</v>
      </c>
      <c r="BB24" s="36">
        <f t="shared" si="9"/>
        <v>0</v>
      </c>
      <c r="BC24" s="36">
        <f t="shared" si="10"/>
        <v>0</v>
      </c>
      <c r="BD24" s="51">
        <v>0</v>
      </c>
      <c r="BE24" s="8">
        <v>0</v>
      </c>
      <c r="BF24" s="51">
        <v>0</v>
      </c>
      <c r="BG24" s="8">
        <v>0</v>
      </c>
      <c r="BH24" s="8">
        <v>0</v>
      </c>
      <c r="BI24" s="37">
        <f t="shared" si="11"/>
        <v>21813</v>
      </c>
      <c r="BJ24" s="37">
        <f t="shared" si="0"/>
        <v>77271</v>
      </c>
      <c r="BK24" s="38">
        <v>0</v>
      </c>
      <c r="BL24" s="9"/>
      <c r="BM24" s="9"/>
    </row>
    <row r="25" spans="1:65" ht="15.75">
      <c r="A25" s="27">
        <v>22</v>
      </c>
      <c r="B25" s="3">
        <v>7145</v>
      </c>
      <c r="C25" s="29" t="s">
        <v>157</v>
      </c>
      <c r="D25" s="8" t="s">
        <v>68</v>
      </c>
      <c r="E25" s="3">
        <v>7</v>
      </c>
      <c r="F25" s="3">
        <v>1</v>
      </c>
      <c r="G25" s="3">
        <v>1</v>
      </c>
      <c r="H25" s="3">
        <v>30</v>
      </c>
      <c r="I25" s="5">
        <v>74300</v>
      </c>
      <c r="J25" s="8">
        <f t="shared" si="1"/>
        <v>74300</v>
      </c>
      <c r="K25" s="27">
        <v>0</v>
      </c>
      <c r="L25" s="3">
        <f t="shared" si="2"/>
        <v>25262</v>
      </c>
      <c r="M25" s="30">
        <v>3600</v>
      </c>
      <c r="N25" s="3">
        <f t="shared" si="3"/>
        <v>1224</v>
      </c>
      <c r="O25" s="3">
        <f t="shared" si="5"/>
        <v>13374</v>
      </c>
      <c r="P25" s="30">
        <f t="shared" si="13"/>
        <v>13939</v>
      </c>
      <c r="Q25" s="51">
        <v>0</v>
      </c>
      <c r="R25" s="51">
        <v>0</v>
      </c>
      <c r="S25" s="27">
        <v>0</v>
      </c>
      <c r="T25" s="27">
        <v>0</v>
      </c>
      <c r="U25" s="27">
        <v>0</v>
      </c>
      <c r="V25" s="27">
        <v>0</v>
      </c>
      <c r="W25" s="27">
        <v>0</v>
      </c>
      <c r="X25" s="27">
        <v>0</v>
      </c>
      <c r="Y25" s="27">
        <v>0</v>
      </c>
      <c r="Z25" s="27">
        <v>0</v>
      </c>
      <c r="AA25" s="27">
        <v>0</v>
      </c>
      <c r="AB25" s="27">
        <v>0</v>
      </c>
      <c r="AC25" s="27">
        <v>0</v>
      </c>
      <c r="AD25" s="31">
        <f t="shared" si="4"/>
        <v>131699</v>
      </c>
      <c r="AE25" s="292">
        <v>9500</v>
      </c>
      <c r="AF25" s="32">
        <v>0</v>
      </c>
      <c r="AG25" s="32">
        <v>0</v>
      </c>
      <c r="AH25" s="32">
        <v>0</v>
      </c>
      <c r="AI25" s="35">
        <f t="shared" si="12"/>
        <v>9956</v>
      </c>
      <c r="AJ25" s="33">
        <f>P25</f>
        <v>13939</v>
      </c>
      <c r="AK25" s="32">
        <v>0</v>
      </c>
      <c r="AL25" s="32">
        <v>0</v>
      </c>
      <c r="AM25" s="32">
        <v>0</v>
      </c>
      <c r="AN25" s="32">
        <v>0</v>
      </c>
      <c r="AO25" s="33">
        <f t="shared" si="7"/>
        <v>0</v>
      </c>
      <c r="AP25" s="32">
        <v>0</v>
      </c>
      <c r="AQ25" s="32">
        <v>0</v>
      </c>
      <c r="AR25" s="51">
        <v>0</v>
      </c>
      <c r="AS25" s="51">
        <v>0</v>
      </c>
      <c r="AT25" s="51">
        <v>0</v>
      </c>
      <c r="AU25" s="51">
        <v>0</v>
      </c>
      <c r="AV25" s="35">
        <v>0</v>
      </c>
      <c r="AW25" s="32">
        <v>0</v>
      </c>
      <c r="AX25" s="32">
        <v>0</v>
      </c>
      <c r="AY25" s="32">
        <v>0</v>
      </c>
      <c r="AZ25" s="32">
        <v>0</v>
      </c>
      <c r="BA25" s="51">
        <v>60</v>
      </c>
      <c r="BB25" s="36">
        <f t="shared" si="9"/>
        <v>0</v>
      </c>
      <c r="BC25" s="36">
        <f t="shared" si="10"/>
        <v>0</v>
      </c>
      <c r="BD25" s="51">
        <v>0</v>
      </c>
      <c r="BE25" s="8">
        <v>0</v>
      </c>
      <c r="BF25" s="51">
        <v>0</v>
      </c>
      <c r="BG25" s="8">
        <v>0</v>
      </c>
      <c r="BH25" s="8">
        <v>0</v>
      </c>
      <c r="BI25" s="37">
        <f t="shared" si="11"/>
        <v>33455</v>
      </c>
      <c r="BJ25" s="37">
        <f t="shared" si="0"/>
        <v>98244</v>
      </c>
      <c r="BK25" s="38">
        <v>0</v>
      </c>
      <c r="BL25" s="9"/>
      <c r="BM25" s="9"/>
    </row>
    <row r="26" spans="1:65" ht="15.75">
      <c r="A26" s="27">
        <v>23</v>
      </c>
      <c r="B26" s="3">
        <v>8774</v>
      </c>
      <c r="C26" s="29" t="s">
        <v>70</v>
      </c>
      <c r="D26" s="8" t="s">
        <v>68</v>
      </c>
      <c r="E26" s="3">
        <v>8</v>
      </c>
      <c r="F26" s="3">
        <v>1</v>
      </c>
      <c r="G26" s="3">
        <v>1</v>
      </c>
      <c r="H26" s="3">
        <v>30</v>
      </c>
      <c r="I26" s="5">
        <v>68000</v>
      </c>
      <c r="J26" s="8">
        <f t="shared" si="1"/>
        <v>68000</v>
      </c>
      <c r="K26" s="27">
        <v>0</v>
      </c>
      <c r="L26" s="3">
        <f t="shared" si="2"/>
        <v>23120</v>
      </c>
      <c r="M26" s="30">
        <v>3600</v>
      </c>
      <c r="N26" s="3">
        <f t="shared" si="3"/>
        <v>1224</v>
      </c>
      <c r="O26" s="3">
        <f t="shared" si="5"/>
        <v>12240</v>
      </c>
      <c r="P26" s="30">
        <f t="shared" si="13"/>
        <v>12757</v>
      </c>
      <c r="Q26" s="8">
        <v>0</v>
      </c>
      <c r="R26" s="8">
        <v>0</v>
      </c>
      <c r="S26" s="27">
        <v>0</v>
      </c>
      <c r="T26" s="27">
        <v>0</v>
      </c>
      <c r="U26" s="27">
        <v>0</v>
      </c>
      <c r="V26" s="27">
        <v>0</v>
      </c>
      <c r="W26" s="27">
        <v>0</v>
      </c>
      <c r="X26" s="27">
        <v>0</v>
      </c>
      <c r="Y26" s="27">
        <v>0</v>
      </c>
      <c r="Z26" s="27">
        <v>0</v>
      </c>
      <c r="AA26" s="27">
        <v>0</v>
      </c>
      <c r="AB26" s="27">
        <v>0</v>
      </c>
      <c r="AC26" s="27">
        <v>0</v>
      </c>
      <c r="AD26" s="31">
        <f t="shared" si="4"/>
        <v>120941</v>
      </c>
      <c r="AE26" s="292">
        <v>6500</v>
      </c>
      <c r="AF26" s="32">
        <v>0</v>
      </c>
      <c r="AG26" s="32">
        <v>0</v>
      </c>
      <c r="AH26" s="32">
        <v>0</v>
      </c>
      <c r="AI26" s="35">
        <f t="shared" si="12"/>
        <v>9112</v>
      </c>
      <c r="AJ26" s="33">
        <f t="shared" si="6"/>
        <v>12757</v>
      </c>
      <c r="AK26" s="32">
        <v>0</v>
      </c>
      <c r="AL26" s="32">
        <v>0</v>
      </c>
      <c r="AM26" s="32">
        <v>0</v>
      </c>
      <c r="AN26" s="32">
        <v>0</v>
      </c>
      <c r="AO26" s="33">
        <f t="shared" si="7"/>
        <v>0</v>
      </c>
      <c r="AP26" s="32">
        <v>0</v>
      </c>
      <c r="AQ26" s="32">
        <v>0</v>
      </c>
      <c r="AR26" s="8">
        <v>0</v>
      </c>
      <c r="AS26" s="8">
        <v>0</v>
      </c>
      <c r="AT26" s="8">
        <v>0</v>
      </c>
      <c r="AU26" s="8">
        <v>0</v>
      </c>
      <c r="AV26" s="35">
        <f t="shared" si="8"/>
        <v>0</v>
      </c>
      <c r="AW26" s="32">
        <v>0</v>
      </c>
      <c r="AX26" s="32">
        <v>0</v>
      </c>
      <c r="AY26" s="32">
        <v>0</v>
      </c>
      <c r="AZ26" s="32">
        <v>0</v>
      </c>
      <c r="BA26" s="8">
        <v>60</v>
      </c>
      <c r="BB26" s="36">
        <f t="shared" si="9"/>
        <v>0</v>
      </c>
      <c r="BC26" s="36">
        <f t="shared" si="10"/>
        <v>0</v>
      </c>
      <c r="BD26" s="8">
        <v>0</v>
      </c>
      <c r="BE26" s="8">
        <v>0</v>
      </c>
      <c r="BF26" s="51">
        <v>0</v>
      </c>
      <c r="BG26" s="8">
        <v>0</v>
      </c>
      <c r="BH26" s="8">
        <v>0</v>
      </c>
      <c r="BI26" s="37">
        <f t="shared" si="11"/>
        <v>28429</v>
      </c>
      <c r="BJ26" s="37">
        <f t="shared" si="0"/>
        <v>92512</v>
      </c>
      <c r="BK26" s="38">
        <v>0</v>
      </c>
      <c r="BL26" s="50"/>
      <c r="BM26" s="50"/>
    </row>
    <row r="27" spans="1:65" ht="15.75">
      <c r="A27" s="27">
        <v>24</v>
      </c>
      <c r="B27" s="3">
        <v>45620</v>
      </c>
      <c r="C27" s="29" t="s">
        <v>71</v>
      </c>
      <c r="D27" s="51" t="s">
        <v>68</v>
      </c>
      <c r="E27" s="3">
        <v>8</v>
      </c>
      <c r="F27" s="3">
        <v>1</v>
      </c>
      <c r="G27" s="3">
        <v>1</v>
      </c>
      <c r="H27" s="3">
        <v>30</v>
      </c>
      <c r="I27" s="3">
        <v>68000</v>
      </c>
      <c r="J27" s="8">
        <f t="shared" si="1"/>
        <v>68000</v>
      </c>
      <c r="K27" s="27">
        <v>0</v>
      </c>
      <c r="L27" s="3">
        <f t="shared" si="2"/>
        <v>23120</v>
      </c>
      <c r="M27" s="51">
        <v>3600</v>
      </c>
      <c r="N27" s="3">
        <f t="shared" si="3"/>
        <v>1224</v>
      </c>
      <c r="O27" s="3">
        <f t="shared" si="5"/>
        <v>12240</v>
      </c>
      <c r="P27" s="30">
        <f t="shared" si="13"/>
        <v>12757</v>
      </c>
      <c r="Q27" s="8">
        <v>0</v>
      </c>
      <c r="R27" s="8">
        <v>0</v>
      </c>
      <c r="S27" s="27">
        <v>0</v>
      </c>
      <c r="T27" s="27">
        <v>0</v>
      </c>
      <c r="U27" s="27">
        <v>0</v>
      </c>
      <c r="V27" s="27">
        <v>0</v>
      </c>
      <c r="W27" s="27">
        <v>0</v>
      </c>
      <c r="X27" s="27">
        <v>0</v>
      </c>
      <c r="Y27" s="27">
        <v>0</v>
      </c>
      <c r="Z27" s="27">
        <v>0</v>
      </c>
      <c r="AA27" s="27">
        <v>0</v>
      </c>
      <c r="AB27" s="27">
        <v>0</v>
      </c>
      <c r="AC27" s="27">
        <v>0</v>
      </c>
      <c r="AD27" s="31">
        <f t="shared" si="4"/>
        <v>120941</v>
      </c>
      <c r="AE27" s="292">
        <v>11000</v>
      </c>
      <c r="AF27" s="32">
        <v>0</v>
      </c>
      <c r="AG27" s="32">
        <v>0</v>
      </c>
      <c r="AH27" s="32">
        <v>0</v>
      </c>
      <c r="AI27" s="35">
        <f t="shared" si="12"/>
        <v>9112</v>
      </c>
      <c r="AJ27" s="33">
        <f t="shared" si="6"/>
        <v>12757</v>
      </c>
      <c r="AK27" s="32">
        <v>0</v>
      </c>
      <c r="AL27" s="32">
        <v>0</v>
      </c>
      <c r="AM27" s="32">
        <v>0</v>
      </c>
      <c r="AN27" s="32">
        <v>0</v>
      </c>
      <c r="AO27" s="33">
        <f t="shared" si="7"/>
        <v>0</v>
      </c>
      <c r="AP27" s="355">
        <v>0</v>
      </c>
      <c r="AQ27" s="32">
        <v>0</v>
      </c>
      <c r="AR27" s="8">
        <v>0</v>
      </c>
      <c r="AS27" s="8">
        <v>0</v>
      </c>
      <c r="AT27" s="8">
        <v>0</v>
      </c>
      <c r="AU27" s="8">
        <v>0</v>
      </c>
      <c r="AV27" s="35">
        <f t="shared" si="8"/>
        <v>0</v>
      </c>
      <c r="AW27" s="32">
        <v>0</v>
      </c>
      <c r="AX27" s="32">
        <v>0</v>
      </c>
      <c r="AY27" s="32">
        <v>0</v>
      </c>
      <c r="AZ27" s="32">
        <v>0</v>
      </c>
      <c r="BA27" s="8">
        <v>60</v>
      </c>
      <c r="BB27" s="36">
        <f t="shared" si="9"/>
        <v>0</v>
      </c>
      <c r="BC27" s="36">
        <f t="shared" si="10"/>
        <v>0</v>
      </c>
      <c r="BD27" s="8">
        <v>0</v>
      </c>
      <c r="BE27" s="8">
        <v>0</v>
      </c>
      <c r="BF27" s="51">
        <v>0</v>
      </c>
      <c r="BG27" s="8">
        <v>0</v>
      </c>
      <c r="BH27" s="8">
        <v>0</v>
      </c>
      <c r="BI27" s="37">
        <f t="shared" si="11"/>
        <v>32929</v>
      </c>
      <c r="BJ27" s="37">
        <f t="shared" si="0"/>
        <v>88012</v>
      </c>
      <c r="BK27" s="38">
        <v>0</v>
      </c>
      <c r="BL27" s="50"/>
      <c r="BM27" s="50"/>
    </row>
    <row r="28" spans="1:65" ht="15.75">
      <c r="A28" s="27">
        <v>25</v>
      </c>
      <c r="B28" s="28">
        <v>50111</v>
      </c>
      <c r="C28" s="55" t="s">
        <v>90</v>
      </c>
      <c r="D28" s="51" t="s">
        <v>68</v>
      </c>
      <c r="E28" s="3">
        <v>7</v>
      </c>
      <c r="F28" s="3">
        <v>1</v>
      </c>
      <c r="G28" s="3">
        <v>1</v>
      </c>
      <c r="H28" s="3">
        <v>30</v>
      </c>
      <c r="I28" s="3">
        <v>53600</v>
      </c>
      <c r="J28" s="8">
        <f t="shared" si="1"/>
        <v>53600</v>
      </c>
      <c r="K28" s="27">
        <v>0</v>
      </c>
      <c r="L28" s="3">
        <f t="shared" si="2"/>
        <v>18224</v>
      </c>
      <c r="M28" s="8">
        <v>3600</v>
      </c>
      <c r="N28" s="3">
        <f t="shared" si="3"/>
        <v>1224</v>
      </c>
      <c r="O28" s="3">
        <f t="shared" si="5"/>
        <v>9648</v>
      </c>
      <c r="P28" s="30">
        <f t="shared" si="13"/>
        <v>10055</v>
      </c>
      <c r="Q28" s="8">
        <v>0</v>
      </c>
      <c r="R28" s="8">
        <v>0</v>
      </c>
      <c r="S28" s="27">
        <v>0</v>
      </c>
      <c r="T28" s="27">
        <v>0</v>
      </c>
      <c r="U28" s="27">
        <v>0</v>
      </c>
      <c r="V28" s="27">
        <v>0</v>
      </c>
      <c r="W28" s="27">
        <v>0</v>
      </c>
      <c r="X28" s="27">
        <v>0</v>
      </c>
      <c r="Y28" s="27">
        <v>0</v>
      </c>
      <c r="Z28" s="27">
        <v>0</v>
      </c>
      <c r="AA28" s="27">
        <v>0</v>
      </c>
      <c r="AB28" s="27">
        <v>0</v>
      </c>
      <c r="AC28" s="27">
        <v>0</v>
      </c>
      <c r="AD28" s="31">
        <f t="shared" si="4"/>
        <v>96351</v>
      </c>
      <c r="AE28" s="292">
        <v>7000</v>
      </c>
      <c r="AF28" s="32">
        <v>0</v>
      </c>
      <c r="AG28" s="32">
        <v>0</v>
      </c>
      <c r="AH28" s="32">
        <v>0</v>
      </c>
      <c r="AI28" s="35">
        <f t="shared" si="12"/>
        <v>7182</v>
      </c>
      <c r="AJ28" s="33">
        <f>P28</f>
        <v>10055</v>
      </c>
      <c r="AK28" s="32">
        <v>0</v>
      </c>
      <c r="AL28" s="32">
        <v>0</v>
      </c>
      <c r="AM28" s="32">
        <v>0</v>
      </c>
      <c r="AN28" s="32">
        <v>0</v>
      </c>
      <c r="AO28" s="33">
        <f t="shared" si="7"/>
        <v>0</v>
      </c>
      <c r="AP28" s="355">
        <v>0</v>
      </c>
      <c r="AQ28" s="32">
        <v>0</v>
      </c>
      <c r="AR28" s="8">
        <v>0</v>
      </c>
      <c r="AS28" s="8">
        <v>0</v>
      </c>
      <c r="AT28" s="34">
        <v>0</v>
      </c>
      <c r="AU28" s="8">
        <v>0</v>
      </c>
      <c r="AV28" s="35">
        <f>Q28</f>
        <v>0</v>
      </c>
      <c r="AW28" s="32">
        <v>0</v>
      </c>
      <c r="AX28" s="32">
        <v>0</v>
      </c>
      <c r="AY28" s="32">
        <v>0</v>
      </c>
      <c r="AZ28" s="32">
        <v>0</v>
      </c>
      <c r="BA28" s="8">
        <v>60</v>
      </c>
      <c r="BB28" s="36">
        <f t="shared" si="9"/>
        <v>0</v>
      </c>
      <c r="BC28" s="36">
        <f t="shared" si="10"/>
        <v>0</v>
      </c>
      <c r="BD28" s="8">
        <v>0</v>
      </c>
      <c r="BE28" s="8">
        <v>0</v>
      </c>
      <c r="BF28" s="51">
        <v>0</v>
      </c>
      <c r="BG28" s="8">
        <v>0</v>
      </c>
      <c r="BH28" s="8">
        <v>0</v>
      </c>
      <c r="BI28" s="37">
        <f t="shared" si="11"/>
        <v>24297</v>
      </c>
      <c r="BJ28" s="37">
        <f t="shared" si="0"/>
        <v>72054</v>
      </c>
      <c r="BK28" s="38">
        <v>0</v>
      </c>
      <c r="BL28" s="7"/>
      <c r="BM28" s="7"/>
    </row>
    <row r="29" spans="1:65" ht="15.75">
      <c r="A29" s="27">
        <v>26</v>
      </c>
      <c r="B29" s="25">
        <v>44403</v>
      </c>
      <c r="C29" s="52" t="s">
        <v>152</v>
      </c>
      <c r="D29" s="51" t="s">
        <v>68</v>
      </c>
      <c r="E29" s="3">
        <v>7</v>
      </c>
      <c r="F29" s="62">
        <v>1</v>
      </c>
      <c r="G29" s="62">
        <v>1</v>
      </c>
      <c r="H29" s="3">
        <v>30</v>
      </c>
      <c r="I29" s="3">
        <v>53600</v>
      </c>
      <c r="J29" s="8">
        <f t="shared" si="1"/>
        <v>53600</v>
      </c>
      <c r="K29" s="27">
        <v>0</v>
      </c>
      <c r="L29" s="3">
        <f t="shared" si="2"/>
        <v>18224</v>
      </c>
      <c r="M29" s="8">
        <v>3600</v>
      </c>
      <c r="N29" s="3">
        <f t="shared" si="3"/>
        <v>1224</v>
      </c>
      <c r="O29" s="3">
        <f t="shared" si="5"/>
        <v>9648</v>
      </c>
      <c r="P29" s="30">
        <f t="shared" si="13"/>
        <v>10055</v>
      </c>
      <c r="Q29" s="8">
        <v>0</v>
      </c>
      <c r="R29" s="8">
        <v>0</v>
      </c>
      <c r="S29" s="27">
        <v>0</v>
      </c>
      <c r="T29" s="27">
        <v>0</v>
      </c>
      <c r="U29" s="27">
        <v>0</v>
      </c>
      <c r="V29" s="27">
        <v>0</v>
      </c>
      <c r="W29" s="27">
        <v>0</v>
      </c>
      <c r="X29" s="27">
        <v>0</v>
      </c>
      <c r="Y29" s="27">
        <v>0</v>
      </c>
      <c r="Z29" s="27">
        <v>0</v>
      </c>
      <c r="AA29" s="27">
        <v>0</v>
      </c>
      <c r="AB29" s="27">
        <v>0</v>
      </c>
      <c r="AC29" s="27">
        <v>0</v>
      </c>
      <c r="AD29" s="31">
        <f t="shared" si="4"/>
        <v>96351</v>
      </c>
      <c r="AE29" s="292">
        <v>5000</v>
      </c>
      <c r="AF29" s="32">
        <v>0</v>
      </c>
      <c r="AG29" s="32">
        <v>0</v>
      </c>
      <c r="AH29" s="32">
        <v>0</v>
      </c>
      <c r="AI29" s="35">
        <f t="shared" si="12"/>
        <v>7182</v>
      </c>
      <c r="AJ29" s="33">
        <f t="shared" si="6"/>
        <v>10055</v>
      </c>
      <c r="AK29" s="32">
        <v>0</v>
      </c>
      <c r="AL29" s="32">
        <v>0</v>
      </c>
      <c r="AM29" s="32">
        <v>0</v>
      </c>
      <c r="AN29" s="32">
        <v>0</v>
      </c>
      <c r="AO29" s="33">
        <f t="shared" si="7"/>
        <v>0</v>
      </c>
      <c r="AP29" s="355">
        <v>0</v>
      </c>
      <c r="AQ29" s="32">
        <v>0</v>
      </c>
      <c r="AR29" s="8">
        <v>0</v>
      </c>
      <c r="AS29" s="8">
        <v>0</v>
      </c>
      <c r="AT29" s="8">
        <v>0</v>
      </c>
      <c r="AU29" s="8">
        <v>0</v>
      </c>
      <c r="AV29" s="35">
        <f t="shared" si="8"/>
        <v>0</v>
      </c>
      <c r="AW29" s="32">
        <v>0</v>
      </c>
      <c r="AX29" s="32">
        <v>0</v>
      </c>
      <c r="AY29" s="32">
        <v>0</v>
      </c>
      <c r="AZ29" s="32">
        <v>0</v>
      </c>
      <c r="BA29" s="8">
        <v>60</v>
      </c>
      <c r="BB29" s="36">
        <f t="shared" si="9"/>
        <v>0</v>
      </c>
      <c r="BC29" s="36">
        <f t="shared" si="10"/>
        <v>0</v>
      </c>
      <c r="BD29" s="8">
        <v>0</v>
      </c>
      <c r="BE29" s="8">
        <v>0</v>
      </c>
      <c r="BF29" s="51">
        <v>0</v>
      </c>
      <c r="BG29" s="8">
        <v>0</v>
      </c>
      <c r="BH29" s="8">
        <v>0</v>
      </c>
      <c r="BI29" s="37">
        <f t="shared" si="11"/>
        <v>22297</v>
      </c>
      <c r="BJ29" s="37">
        <f t="shared" si="0"/>
        <v>74054</v>
      </c>
      <c r="BK29" s="38">
        <v>0</v>
      </c>
      <c r="BL29" s="7"/>
      <c r="BM29" s="7"/>
    </row>
    <row r="30" spans="1:65" s="69" customFormat="1" ht="15.75">
      <c r="A30" s="27">
        <v>27</v>
      </c>
      <c r="B30" s="5">
        <v>51123</v>
      </c>
      <c r="C30" s="55" t="s">
        <v>153</v>
      </c>
      <c r="D30" s="51" t="s">
        <v>68</v>
      </c>
      <c r="E30" s="5">
        <v>7</v>
      </c>
      <c r="F30" s="5">
        <v>1</v>
      </c>
      <c r="G30" s="5">
        <v>1</v>
      </c>
      <c r="H30" s="3">
        <v>30</v>
      </c>
      <c r="I30" s="3">
        <v>53600</v>
      </c>
      <c r="J30" s="8">
        <f t="shared" si="1"/>
        <v>53600</v>
      </c>
      <c r="K30" s="52">
        <v>0</v>
      </c>
      <c r="L30" s="3">
        <f t="shared" si="2"/>
        <v>18224</v>
      </c>
      <c r="M30" s="51">
        <v>3600</v>
      </c>
      <c r="N30" s="3">
        <f t="shared" si="3"/>
        <v>1224</v>
      </c>
      <c r="O30" s="3">
        <f t="shared" si="5"/>
        <v>9648</v>
      </c>
      <c r="P30" s="30">
        <f>ROUND((J30+L30)*0.14,0)</f>
        <v>10055</v>
      </c>
      <c r="Q30" s="51">
        <v>0</v>
      </c>
      <c r="R30" s="51">
        <v>0</v>
      </c>
      <c r="S30" s="27">
        <v>0</v>
      </c>
      <c r="T30" s="27">
        <v>0</v>
      </c>
      <c r="U30" s="27">
        <v>0</v>
      </c>
      <c r="V30" s="27">
        <v>0</v>
      </c>
      <c r="W30" s="27">
        <v>0</v>
      </c>
      <c r="X30" s="27">
        <v>0</v>
      </c>
      <c r="Y30" s="27">
        <v>0</v>
      </c>
      <c r="Z30" s="27">
        <v>0</v>
      </c>
      <c r="AA30" s="27">
        <v>0</v>
      </c>
      <c r="AB30" s="27">
        <v>0</v>
      </c>
      <c r="AC30" s="52">
        <v>0</v>
      </c>
      <c r="AD30" s="31">
        <f t="shared" si="4"/>
        <v>96351</v>
      </c>
      <c r="AE30" s="292">
        <v>5000</v>
      </c>
      <c r="AF30" s="32">
        <v>0</v>
      </c>
      <c r="AG30" s="32">
        <v>0</v>
      </c>
      <c r="AH30" s="32">
        <v>0</v>
      </c>
      <c r="AI30" s="35">
        <f t="shared" si="12"/>
        <v>7182</v>
      </c>
      <c r="AJ30" s="63">
        <f>P30</f>
        <v>10055</v>
      </c>
      <c r="AK30" s="32">
        <v>0</v>
      </c>
      <c r="AL30" s="32">
        <v>0</v>
      </c>
      <c r="AM30" s="32">
        <v>0</v>
      </c>
      <c r="AN30" s="32">
        <v>0</v>
      </c>
      <c r="AO30" s="33">
        <f t="shared" si="7"/>
        <v>0</v>
      </c>
      <c r="AP30" s="32">
        <v>0</v>
      </c>
      <c r="AQ30" s="32">
        <v>0</v>
      </c>
      <c r="AR30" s="51">
        <v>0</v>
      </c>
      <c r="AS30" s="51">
        <v>0</v>
      </c>
      <c r="AT30" s="64">
        <v>0</v>
      </c>
      <c r="AU30" s="51">
        <v>0</v>
      </c>
      <c r="AV30" s="65">
        <f>Q30</f>
        <v>0</v>
      </c>
      <c r="AW30" s="66">
        <v>0</v>
      </c>
      <c r="AX30" s="66">
        <v>0</v>
      </c>
      <c r="AY30" s="32">
        <v>0</v>
      </c>
      <c r="AZ30" s="32">
        <v>0</v>
      </c>
      <c r="BA30" s="51">
        <v>60</v>
      </c>
      <c r="BB30" s="36">
        <f t="shared" si="9"/>
        <v>0</v>
      </c>
      <c r="BC30" s="36">
        <f t="shared" si="10"/>
        <v>0</v>
      </c>
      <c r="BD30" s="51">
        <v>0</v>
      </c>
      <c r="BE30" s="8">
        <v>0</v>
      </c>
      <c r="BF30" s="51">
        <v>0</v>
      </c>
      <c r="BG30" s="8">
        <v>0</v>
      </c>
      <c r="BH30" s="51">
        <v>0</v>
      </c>
      <c r="BI30" s="37">
        <f t="shared" si="11"/>
        <v>22297</v>
      </c>
      <c r="BJ30" s="67">
        <f t="shared" si="0"/>
        <v>74054</v>
      </c>
      <c r="BK30" s="38">
        <v>0</v>
      </c>
      <c r="BL30" s="9"/>
      <c r="BM30" s="9"/>
    </row>
    <row r="31" spans="1:65" ht="15.75">
      <c r="A31" s="27">
        <v>28</v>
      </c>
      <c r="B31" s="25">
        <v>9121</v>
      </c>
      <c r="C31" s="29" t="s">
        <v>169</v>
      </c>
      <c r="D31" s="51" t="s">
        <v>68</v>
      </c>
      <c r="E31" s="361">
        <v>8</v>
      </c>
      <c r="F31" s="3">
        <v>1</v>
      </c>
      <c r="G31" s="3">
        <v>1</v>
      </c>
      <c r="H31" s="3">
        <v>30</v>
      </c>
      <c r="I31" s="3">
        <v>66000</v>
      </c>
      <c r="J31" s="8">
        <f t="shared" si="1"/>
        <v>66000</v>
      </c>
      <c r="K31" s="27">
        <v>0</v>
      </c>
      <c r="L31" s="3">
        <f t="shared" si="2"/>
        <v>22440</v>
      </c>
      <c r="M31" s="51">
        <v>3600</v>
      </c>
      <c r="N31" s="3">
        <f t="shared" si="3"/>
        <v>1224</v>
      </c>
      <c r="O31" s="3">
        <f t="shared" si="5"/>
        <v>11880</v>
      </c>
      <c r="P31" s="30">
        <f>ROUND((J31+L31)*0.14,0)</f>
        <v>12382</v>
      </c>
      <c r="Q31" s="8">
        <v>0</v>
      </c>
      <c r="R31" s="8">
        <v>0</v>
      </c>
      <c r="S31" s="27">
        <v>0</v>
      </c>
      <c r="T31" s="27">
        <v>0</v>
      </c>
      <c r="U31" s="27">
        <v>0</v>
      </c>
      <c r="V31" s="27">
        <v>0</v>
      </c>
      <c r="W31" s="27">
        <v>0</v>
      </c>
      <c r="X31" s="27">
        <v>0</v>
      </c>
      <c r="Y31" s="27">
        <v>0</v>
      </c>
      <c r="Z31" s="27">
        <v>0</v>
      </c>
      <c r="AA31" s="27">
        <v>0</v>
      </c>
      <c r="AB31" s="27">
        <v>0</v>
      </c>
      <c r="AC31" s="27">
        <v>0</v>
      </c>
      <c r="AD31" s="31">
        <f t="shared" si="4"/>
        <v>117526</v>
      </c>
      <c r="AE31" s="292">
        <v>7000</v>
      </c>
      <c r="AF31" s="32">
        <v>0</v>
      </c>
      <c r="AG31" s="32">
        <v>0</v>
      </c>
      <c r="AH31" s="32">
        <v>0</v>
      </c>
      <c r="AI31" s="35">
        <f t="shared" si="12"/>
        <v>8844</v>
      </c>
      <c r="AJ31" s="33">
        <f t="shared" si="6"/>
        <v>12382</v>
      </c>
      <c r="AK31" s="32">
        <v>0</v>
      </c>
      <c r="AL31" s="32">
        <v>0</v>
      </c>
      <c r="AM31" s="32">
        <v>0</v>
      </c>
      <c r="AN31" s="32">
        <v>0</v>
      </c>
      <c r="AO31" s="33">
        <f t="shared" si="7"/>
        <v>0</v>
      </c>
      <c r="AP31" s="32">
        <v>0</v>
      </c>
      <c r="AQ31" s="32">
        <v>0</v>
      </c>
      <c r="AR31" s="8">
        <v>0</v>
      </c>
      <c r="AS31" s="8">
        <v>0</v>
      </c>
      <c r="AT31" s="8">
        <v>0</v>
      </c>
      <c r="AU31" s="8">
        <v>0</v>
      </c>
      <c r="AV31" s="35">
        <f t="shared" si="8"/>
        <v>0</v>
      </c>
      <c r="AW31" s="32">
        <v>0</v>
      </c>
      <c r="AX31" s="32">
        <v>0</v>
      </c>
      <c r="AY31" s="32">
        <v>0</v>
      </c>
      <c r="AZ31" s="32">
        <v>0</v>
      </c>
      <c r="BA31" s="8">
        <v>60</v>
      </c>
      <c r="BB31" s="36">
        <f t="shared" si="9"/>
        <v>0</v>
      </c>
      <c r="BC31" s="36">
        <f t="shared" si="10"/>
        <v>0</v>
      </c>
      <c r="BD31" s="8">
        <v>0</v>
      </c>
      <c r="BE31" s="8">
        <v>0</v>
      </c>
      <c r="BF31" s="51">
        <v>0</v>
      </c>
      <c r="BG31" s="8">
        <v>0</v>
      </c>
      <c r="BH31" s="8">
        <v>0</v>
      </c>
      <c r="BI31" s="37">
        <f t="shared" si="11"/>
        <v>28286</v>
      </c>
      <c r="BJ31" s="37">
        <f t="shared" si="0"/>
        <v>89240</v>
      </c>
      <c r="BK31" s="38">
        <v>0</v>
      </c>
      <c r="BL31" s="50"/>
      <c r="BM31" s="50"/>
    </row>
    <row r="32" spans="1:65" ht="15.75">
      <c r="A32" s="27">
        <v>29</v>
      </c>
      <c r="B32" s="28">
        <v>54296</v>
      </c>
      <c r="C32" s="29" t="s">
        <v>72</v>
      </c>
      <c r="D32" s="51" t="s">
        <v>68</v>
      </c>
      <c r="E32" s="3">
        <v>7</v>
      </c>
      <c r="F32" s="3">
        <v>1</v>
      </c>
      <c r="G32" s="3">
        <v>1</v>
      </c>
      <c r="H32" s="3">
        <v>30</v>
      </c>
      <c r="I32" s="3">
        <v>68000</v>
      </c>
      <c r="J32" s="8">
        <f t="shared" si="1"/>
        <v>68000</v>
      </c>
      <c r="K32" s="27">
        <v>0</v>
      </c>
      <c r="L32" s="3">
        <f t="shared" si="2"/>
        <v>23120</v>
      </c>
      <c r="M32" s="51">
        <v>3600</v>
      </c>
      <c r="N32" s="3">
        <f t="shared" si="3"/>
        <v>1224</v>
      </c>
      <c r="O32" s="3">
        <f t="shared" si="5"/>
        <v>12240</v>
      </c>
      <c r="P32" s="30">
        <f>ROUND((J32+L32)*0.14,0)</f>
        <v>12757</v>
      </c>
      <c r="Q32" s="8">
        <v>0</v>
      </c>
      <c r="R32" s="8">
        <v>0</v>
      </c>
      <c r="S32" s="27">
        <v>0</v>
      </c>
      <c r="T32" s="27">
        <v>0</v>
      </c>
      <c r="U32" s="27">
        <v>0</v>
      </c>
      <c r="V32" s="27">
        <v>0</v>
      </c>
      <c r="W32" s="27">
        <v>0</v>
      </c>
      <c r="X32" s="27">
        <v>0</v>
      </c>
      <c r="Y32" s="27">
        <v>0</v>
      </c>
      <c r="Z32" s="27">
        <v>0</v>
      </c>
      <c r="AA32" s="27">
        <v>0</v>
      </c>
      <c r="AB32" s="27">
        <v>0</v>
      </c>
      <c r="AC32" s="27">
        <v>0</v>
      </c>
      <c r="AD32" s="31">
        <f t="shared" si="4"/>
        <v>120941</v>
      </c>
      <c r="AE32" s="292">
        <v>7500</v>
      </c>
      <c r="AF32" s="32">
        <v>0</v>
      </c>
      <c r="AG32" s="32">
        <v>0</v>
      </c>
      <c r="AH32" s="32">
        <v>0</v>
      </c>
      <c r="AI32" s="35">
        <f t="shared" si="12"/>
        <v>9112</v>
      </c>
      <c r="AJ32" s="33">
        <f t="shared" si="6"/>
        <v>12757</v>
      </c>
      <c r="AK32" s="32">
        <v>0</v>
      </c>
      <c r="AL32" s="32">
        <v>0</v>
      </c>
      <c r="AM32" s="32">
        <v>0</v>
      </c>
      <c r="AN32" s="32">
        <v>0</v>
      </c>
      <c r="AO32" s="33">
        <f t="shared" si="7"/>
        <v>0</v>
      </c>
      <c r="AP32" s="355">
        <v>0</v>
      </c>
      <c r="AQ32" s="32">
        <v>0</v>
      </c>
      <c r="AR32" s="8">
        <v>0</v>
      </c>
      <c r="AS32" s="8">
        <v>0</v>
      </c>
      <c r="AT32" s="8">
        <v>0</v>
      </c>
      <c r="AU32" s="8">
        <v>0</v>
      </c>
      <c r="AV32" s="35">
        <f t="shared" si="8"/>
        <v>0</v>
      </c>
      <c r="AW32" s="32">
        <v>0</v>
      </c>
      <c r="AX32" s="32">
        <v>0</v>
      </c>
      <c r="AY32" s="32">
        <v>0</v>
      </c>
      <c r="AZ32" s="32">
        <v>0</v>
      </c>
      <c r="BA32" s="8">
        <v>60</v>
      </c>
      <c r="BB32" s="36">
        <f t="shared" si="9"/>
        <v>0</v>
      </c>
      <c r="BC32" s="36">
        <f t="shared" si="10"/>
        <v>0</v>
      </c>
      <c r="BD32" s="8">
        <v>0</v>
      </c>
      <c r="BE32" s="8">
        <v>0</v>
      </c>
      <c r="BF32" s="51">
        <v>0</v>
      </c>
      <c r="BG32" s="8">
        <v>0</v>
      </c>
      <c r="BH32" s="8">
        <v>0</v>
      </c>
      <c r="BI32" s="37">
        <f t="shared" si="11"/>
        <v>29429</v>
      </c>
      <c r="BJ32" s="37">
        <f t="shared" si="0"/>
        <v>91512</v>
      </c>
      <c r="BK32" s="38">
        <v>0</v>
      </c>
      <c r="BL32" s="7"/>
      <c r="BM32" s="7"/>
    </row>
    <row r="33" spans="1:65" ht="15.75">
      <c r="A33" s="27">
        <v>30</v>
      </c>
      <c r="B33" s="28">
        <v>50251</v>
      </c>
      <c r="C33" s="29" t="s">
        <v>73</v>
      </c>
      <c r="D33" s="51" t="s">
        <v>68</v>
      </c>
      <c r="E33" s="361">
        <v>8</v>
      </c>
      <c r="F33" s="3">
        <v>1</v>
      </c>
      <c r="G33" s="3">
        <v>1</v>
      </c>
      <c r="H33" s="3">
        <v>30</v>
      </c>
      <c r="I33" s="3">
        <v>66000</v>
      </c>
      <c r="J33" s="8">
        <f t="shared" si="1"/>
        <v>66000</v>
      </c>
      <c r="K33" s="27">
        <v>0</v>
      </c>
      <c r="L33" s="3">
        <f t="shared" si="2"/>
        <v>22440</v>
      </c>
      <c r="M33" s="51">
        <v>3600</v>
      </c>
      <c r="N33" s="3">
        <f t="shared" si="3"/>
        <v>1224</v>
      </c>
      <c r="O33" s="3">
        <f t="shared" si="5"/>
        <v>11880</v>
      </c>
      <c r="P33" s="30">
        <f>ROUND((J33+L33)*0.14,0)</f>
        <v>12382</v>
      </c>
      <c r="Q33" s="8">
        <v>0</v>
      </c>
      <c r="R33" s="8">
        <v>0</v>
      </c>
      <c r="S33" s="27">
        <v>0</v>
      </c>
      <c r="T33" s="27">
        <v>0</v>
      </c>
      <c r="U33" s="27">
        <v>0</v>
      </c>
      <c r="V33" s="27">
        <v>0</v>
      </c>
      <c r="W33" s="27">
        <v>0</v>
      </c>
      <c r="X33" s="27">
        <v>0</v>
      </c>
      <c r="Y33" s="27">
        <v>0</v>
      </c>
      <c r="Z33" s="27">
        <v>0</v>
      </c>
      <c r="AA33" s="27">
        <v>0</v>
      </c>
      <c r="AB33" s="27">
        <v>0</v>
      </c>
      <c r="AC33" s="27">
        <v>0</v>
      </c>
      <c r="AD33" s="31">
        <f t="shared" si="4"/>
        <v>117526</v>
      </c>
      <c r="AE33" s="292">
        <v>6500</v>
      </c>
      <c r="AF33" s="32">
        <v>0</v>
      </c>
      <c r="AG33" s="32">
        <v>0</v>
      </c>
      <c r="AH33" s="32">
        <v>0</v>
      </c>
      <c r="AI33" s="35">
        <f t="shared" si="12"/>
        <v>8844</v>
      </c>
      <c r="AJ33" s="33">
        <f t="shared" si="6"/>
        <v>12382</v>
      </c>
      <c r="AK33" s="32">
        <v>0</v>
      </c>
      <c r="AL33" s="32">
        <v>0</v>
      </c>
      <c r="AM33" s="32">
        <v>0</v>
      </c>
      <c r="AN33" s="32">
        <v>0</v>
      </c>
      <c r="AO33" s="33">
        <f t="shared" si="7"/>
        <v>0</v>
      </c>
      <c r="AP33" s="32">
        <v>0</v>
      </c>
      <c r="AQ33" s="32">
        <v>0</v>
      </c>
      <c r="AR33" s="8">
        <v>0</v>
      </c>
      <c r="AS33" s="8">
        <v>0</v>
      </c>
      <c r="AT33" s="8">
        <v>0</v>
      </c>
      <c r="AU33" s="8">
        <v>0</v>
      </c>
      <c r="AV33" s="35">
        <f t="shared" si="8"/>
        <v>0</v>
      </c>
      <c r="AW33" s="32">
        <v>0</v>
      </c>
      <c r="AX33" s="32">
        <v>0</v>
      </c>
      <c r="AY33" s="32">
        <v>0</v>
      </c>
      <c r="AZ33" s="32">
        <v>0</v>
      </c>
      <c r="BA33" s="8">
        <v>60</v>
      </c>
      <c r="BB33" s="36">
        <f t="shared" si="9"/>
        <v>0</v>
      </c>
      <c r="BC33" s="36">
        <f t="shared" si="10"/>
        <v>0</v>
      </c>
      <c r="BD33" s="8">
        <v>0</v>
      </c>
      <c r="BE33" s="8">
        <v>0</v>
      </c>
      <c r="BF33" s="51">
        <v>0</v>
      </c>
      <c r="BG33" s="8">
        <v>0</v>
      </c>
      <c r="BH33" s="8">
        <v>0</v>
      </c>
      <c r="BI33" s="37">
        <f t="shared" si="11"/>
        <v>27786</v>
      </c>
      <c r="BJ33" s="37">
        <f t="shared" si="0"/>
        <v>89740</v>
      </c>
      <c r="BK33" s="38">
        <v>0</v>
      </c>
      <c r="BL33" s="50"/>
      <c r="BM33" s="50"/>
    </row>
    <row r="34" spans="1:65" ht="15.75">
      <c r="A34" s="27">
        <v>31</v>
      </c>
      <c r="B34" s="28">
        <v>31951</v>
      </c>
      <c r="C34" s="29" t="s">
        <v>74</v>
      </c>
      <c r="D34" s="51" t="s">
        <v>68</v>
      </c>
      <c r="E34" s="3">
        <v>8</v>
      </c>
      <c r="F34" s="3">
        <v>1</v>
      </c>
      <c r="G34" s="3">
        <v>1</v>
      </c>
      <c r="H34" s="3">
        <v>30</v>
      </c>
      <c r="I34" s="3">
        <v>83600</v>
      </c>
      <c r="J34" s="8">
        <f t="shared" si="1"/>
        <v>83600</v>
      </c>
      <c r="K34" s="27">
        <v>0</v>
      </c>
      <c r="L34" s="3">
        <f t="shared" si="2"/>
        <v>28424</v>
      </c>
      <c r="M34" s="51">
        <v>3600</v>
      </c>
      <c r="N34" s="3">
        <f t="shared" si="3"/>
        <v>1224</v>
      </c>
      <c r="O34" s="3">
        <f t="shared" si="5"/>
        <v>15048</v>
      </c>
      <c r="P34" s="8">
        <v>0</v>
      </c>
      <c r="Q34" s="8">
        <v>0</v>
      </c>
      <c r="R34" s="8">
        <v>0</v>
      </c>
      <c r="S34" s="27">
        <v>0</v>
      </c>
      <c r="T34" s="27">
        <v>0</v>
      </c>
      <c r="U34" s="27">
        <v>0</v>
      </c>
      <c r="V34" s="27">
        <v>0</v>
      </c>
      <c r="W34" s="27">
        <v>0</v>
      </c>
      <c r="X34" s="27">
        <v>0</v>
      </c>
      <c r="Y34" s="27">
        <v>0</v>
      </c>
      <c r="Z34" s="27">
        <v>0</v>
      </c>
      <c r="AA34" s="27">
        <v>0</v>
      </c>
      <c r="AB34" s="27">
        <v>0</v>
      </c>
      <c r="AC34" s="27">
        <v>0</v>
      </c>
      <c r="AD34" s="31">
        <f t="shared" si="4"/>
        <v>131896</v>
      </c>
      <c r="AE34" s="292">
        <v>17000</v>
      </c>
      <c r="AF34" s="32">
        <v>0</v>
      </c>
      <c r="AG34" s="32">
        <v>0</v>
      </c>
      <c r="AH34" s="32">
        <v>0</v>
      </c>
      <c r="AI34" s="33">
        <f>P34</f>
        <v>0</v>
      </c>
      <c r="AJ34" s="33">
        <f t="shared" si="6"/>
        <v>0</v>
      </c>
      <c r="AK34" s="32">
        <v>0</v>
      </c>
      <c r="AL34" s="32">
        <v>0</v>
      </c>
      <c r="AM34" s="32">
        <v>0</v>
      </c>
      <c r="AN34" s="32">
        <v>0</v>
      </c>
      <c r="AO34" s="33">
        <f t="shared" si="7"/>
        <v>0</v>
      </c>
      <c r="AP34" s="32">
        <v>0</v>
      </c>
      <c r="AQ34" s="32">
        <v>0</v>
      </c>
      <c r="AR34" s="8">
        <v>25000</v>
      </c>
      <c r="AS34" s="8">
        <v>0</v>
      </c>
      <c r="AT34" s="8">
        <v>0</v>
      </c>
      <c r="AU34" s="8">
        <v>0</v>
      </c>
      <c r="AV34" s="35">
        <f t="shared" si="8"/>
        <v>0</v>
      </c>
      <c r="AW34" s="32">
        <v>0</v>
      </c>
      <c r="AX34" s="32">
        <v>0</v>
      </c>
      <c r="AY34" s="32">
        <v>0</v>
      </c>
      <c r="AZ34" s="32">
        <v>0</v>
      </c>
      <c r="BA34" s="8">
        <v>60</v>
      </c>
      <c r="BB34" s="36">
        <f t="shared" si="9"/>
        <v>0</v>
      </c>
      <c r="BC34" s="36">
        <f t="shared" si="10"/>
        <v>0</v>
      </c>
      <c r="BD34" s="8">
        <v>0</v>
      </c>
      <c r="BE34" s="8">
        <v>0</v>
      </c>
      <c r="BF34" s="51">
        <v>0</v>
      </c>
      <c r="BG34" s="8">
        <v>0</v>
      </c>
      <c r="BH34" s="8">
        <v>0</v>
      </c>
      <c r="BI34" s="37">
        <f t="shared" si="11"/>
        <v>42060</v>
      </c>
      <c r="BJ34" s="37">
        <f t="shared" si="0"/>
        <v>89836</v>
      </c>
      <c r="BK34" s="38">
        <v>0</v>
      </c>
      <c r="BL34" s="50"/>
      <c r="BM34" s="50"/>
    </row>
    <row r="35" spans="1:65" ht="15.75">
      <c r="A35" s="27">
        <v>32</v>
      </c>
      <c r="B35" s="28">
        <v>32802</v>
      </c>
      <c r="C35" s="29" t="s">
        <v>75</v>
      </c>
      <c r="D35" s="51" t="s">
        <v>68</v>
      </c>
      <c r="E35" s="361">
        <v>8</v>
      </c>
      <c r="F35" s="3">
        <v>1</v>
      </c>
      <c r="G35" s="3">
        <v>1</v>
      </c>
      <c r="H35" s="3">
        <v>30</v>
      </c>
      <c r="I35" s="3">
        <v>70000</v>
      </c>
      <c r="J35" s="8">
        <f t="shared" si="1"/>
        <v>70000</v>
      </c>
      <c r="K35" s="27">
        <v>0</v>
      </c>
      <c r="L35" s="3">
        <f t="shared" si="2"/>
        <v>23800</v>
      </c>
      <c r="M35" s="51">
        <v>3600</v>
      </c>
      <c r="N35" s="3">
        <f t="shared" si="3"/>
        <v>1224</v>
      </c>
      <c r="O35" s="3">
        <f t="shared" si="5"/>
        <v>12600</v>
      </c>
      <c r="P35" s="8">
        <v>0</v>
      </c>
      <c r="Q35" s="8">
        <v>0</v>
      </c>
      <c r="R35" s="8">
        <v>0</v>
      </c>
      <c r="S35" s="27">
        <v>0</v>
      </c>
      <c r="T35" s="27">
        <v>0</v>
      </c>
      <c r="U35" s="27">
        <v>0</v>
      </c>
      <c r="V35" s="27">
        <v>0</v>
      </c>
      <c r="W35" s="27">
        <v>0</v>
      </c>
      <c r="X35" s="27">
        <v>0</v>
      </c>
      <c r="Y35" s="27">
        <v>0</v>
      </c>
      <c r="Z35" s="27">
        <v>0</v>
      </c>
      <c r="AA35" s="27">
        <v>0</v>
      </c>
      <c r="AB35" s="27">
        <v>0</v>
      </c>
      <c r="AC35" s="27">
        <v>0</v>
      </c>
      <c r="AD35" s="31">
        <f t="shared" si="4"/>
        <v>111224</v>
      </c>
      <c r="AE35" s="292">
        <v>11000</v>
      </c>
      <c r="AF35" s="32">
        <v>0</v>
      </c>
      <c r="AG35" s="32">
        <v>0</v>
      </c>
      <c r="AH35" s="32">
        <v>0</v>
      </c>
      <c r="AI35" s="33">
        <f>P35</f>
        <v>0</v>
      </c>
      <c r="AJ35" s="33">
        <f t="shared" si="6"/>
        <v>0</v>
      </c>
      <c r="AK35" s="32">
        <v>0</v>
      </c>
      <c r="AL35" s="32">
        <v>0</v>
      </c>
      <c r="AM35" s="32">
        <v>0</v>
      </c>
      <c r="AN35" s="32">
        <v>0</v>
      </c>
      <c r="AO35" s="33">
        <f t="shared" si="7"/>
        <v>0</v>
      </c>
      <c r="AP35" s="355">
        <v>0</v>
      </c>
      <c r="AQ35" s="32">
        <v>0</v>
      </c>
      <c r="AR35" s="8">
        <v>15000</v>
      </c>
      <c r="AS35" s="8">
        <v>0</v>
      </c>
      <c r="AT35" s="8">
        <v>0</v>
      </c>
      <c r="AU35" s="8">
        <v>0</v>
      </c>
      <c r="AV35" s="35">
        <f t="shared" si="8"/>
        <v>0</v>
      </c>
      <c r="AW35" s="32">
        <v>0</v>
      </c>
      <c r="AX35" s="32">
        <v>0</v>
      </c>
      <c r="AY35" s="32">
        <v>0</v>
      </c>
      <c r="AZ35" s="32">
        <v>0</v>
      </c>
      <c r="BA35" s="8">
        <v>60</v>
      </c>
      <c r="BB35" s="36">
        <f t="shared" si="9"/>
        <v>0</v>
      </c>
      <c r="BC35" s="36">
        <f t="shared" si="10"/>
        <v>0</v>
      </c>
      <c r="BD35" s="8">
        <v>0</v>
      </c>
      <c r="BE35" s="8">
        <v>0</v>
      </c>
      <c r="BF35" s="51">
        <v>0</v>
      </c>
      <c r="BG35" s="8">
        <v>0</v>
      </c>
      <c r="BH35" s="8">
        <v>0</v>
      </c>
      <c r="BI35" s="37">
        <f t="shared" si="11"/>
        <v>26060</v>
      </c>
      <c r="BJ35" s="37">
        <f t="shared" si="0"/>
        <v>85164</v>
      </c>
      <c r="BK35" s="38">
        <v>0</v>
      </c>
      <c r="BL35" s="50"/>
      <c r="BM35" s="50"/>
    </row>
    <row r="36" spans="1:65" ht="15.75">
      <c r="A36" s="27">
        <v>33</v>
      </c>
      <c r="B36" s="71">
        <v>13223</v>
      </c>
      <c r="C36" s="55" t="s">
        <v>76</v>
      </c>
      <c r="D36" s="51" t="s">
        <v>68</v>
      </c>
      <c r="E36" s="5">
        <v>7</v>
      </c>
      <c r="F36" s="5">
        <v>1</v>
      </c>
      <c r="G36" s="5">
        <v>1</v>
      </c>
      <c r="H36" s="3">
        <v>30</v>
      </c>
      <c r="I36" s="3">
        <v>64100</v>
      </c>
      <c r="J36" s="8">
        <f t="shared" si="1"/>
        <v>64100</v>
      </c>
      <c r="K36" s="27">
        <v>0</v>
      </c>
      <c r="L36" s="3">
        <f t="shared" si="2"/>
        <v>21794</v>
      </c>
      <c r="M36" s="51">
        <v>3600</v>
      </c>
      <c r="N36" s="3">
        <f t="shared" si="3"/>
        <v>1224</v>
      </c>
      <c r="O36" s="3">
        <f t="shared" si="5"/>
        <v>11538</v>
      </c>
      <c r="P36" s="51">
        <v>0</v>
      </c>
      <c r="Q36" s="51">
        <v>0</v>
      </c>
      <c r="R36" s="51">
        <v>0</v>
      </c>
      <c r="S36" s="27">
        <v>0</v>
      </c>
      <c r="T36" s="27">
        <v>0</v>
      </c>
      <c r="U36" s="27">
        <v>0</v>
      </c>
      <c r="V36" s="27">
        <v>0</v>
      </c>
      <c r="W36" s="27">
        <v>0</v>
      </c>
      <c r="X36" s="27">
        <v>0</v>
      </c>
      <c r="Y36" s="27">
        <v>0</v>
      </c>
      <c r="Z36" s="27">
        <v>0</v>
      </c>
      <c r="AA36" s="27">
        <v>0</v>
      </c>
      <c r="AB36" s="27">
        <v>0</v>
      </c>
      <c r="AC36" s="27">
        <v>0</v>
      </c>
      <c r="AD36" s="31">
        <f t="shared" si="4"/>
        <v>102256</v>
      </c>
      <c r="AE36" s="292">
        <v>6000</v>
      </c>
      <c r="AF36" s="32">
        <v>0</v>
      </c>
      <c r="AG36" s="32">
        <v>0</v>
      </c>
      <c r="AH36" s="32">
        <v>0</v>
      </c>
      <c r="AI36" s="33">
        <f>P36</f>
        <v>0</v>
      </c>
      <c r="AJ36" s="33">
        <f t="shared" si="6"/>
        <v>0</v>
      </c>
      <c r="AK36" s="32">
        <v>0</v>
      </c>
      <c r="AL36" s="32">
        <v>0</v>
      </c>
      <c r="AM36" s="32">
        <v>0</v>
      </c>
      <c r="AN36" s="32">
        <v>0</v>
      </c>
      <c r="AO36" s="33">
        <f t="shared" si="7"/>
        <v>0</v>
      </c>
      <c r="AP36" s="32">
        <v>0</v>
      </c>
      <c r="AQ36" s="32">
        <v>0</v>
      </c>
      <c r="AR36" s="51">
        <v>5000</v>
      </c>
      <c r="AS36" s="51">
        <v>0</v>
      </c>
      <c r="AT36" s="51">
        <v>0</v>
      </c>
      <c r="AU36" s="51">
        <v>0</v>
      </c>
      <c r="AV36" s="35">
        <f t="shared" si="8"/>
        <v>0</v>
      </c>
      <c r="AW36" s="32">
        <v>0</v>
      </c>
      <c r="AX36" s="32">
        <v>0</v>
      </c>
      <c r="AY36" s="32">
        <v>0</v>
      </c>
      <c r="AZ36" s="32">
        <v>0</v>
      </c>
      <c r="BA36" s="51">
        <v>60</v>
      </c>
      <c r="BB36" s="36">
        <f t="shared" si="9"/>
        <v>0</v>
      </c>
      <c r="BC36" s="36">
        <f t="shared" si="10"/>
        <v>0</v>
      </c>
      <c r="BD36" s="51">
        <v>0</v>
      </c>
      <c r="BE36" s="8">
        <v>0</v>
      </c>
      <c r="BF36" s="51">
        <v>0</v>
      </c>
      <c r="BG36" s="8">
        <v>0</v>
      </c>
      <c r="BH36" s="8">
        <v>0</v>
      </c>
      <c r="BI36" s="37">
        <f t="shared" si="11"/>
        <v>11060</v>
      </c>
      <c r="BJ36" s="37">
        <f aca="true" t="shared" si="14" ref="BJ36:BJ64">SUM(AD36-BI36)</f>
        <v>91196</v>
      </c>
      <c r="BK36" s="38">
        <v>0</v>
      </c>
      <c r="BL36" s="9"/>
      <c r="BM36" s="9"/>
    </row>
    <row r="37" spans="1:65" ht="15.75">
      <c r="A37" s="27">
        <v>34</v>
      </c>
      <c r="B37" s="5">
        <v>18020</v>
      </c>
      <c r="C37" s="55" t="s">
        <v>77</v>
      </c>
      <c r="D37" s="51" t="s">
        <v>68</v>
      </c>
      <c r="E37" s="5">
        <v>7</v>
      </c>
      <c r="F37" s="5">
        <v>1</v>
      </c>
      <c r="G37" s="5">
        <v>1</v>
      </c>
      <c r="H37" s="3">
        <v>30</v>
      </c>
      <c r="I37" s="3">
        <v>60400</v>
      </c>
      <c r="J37" s="8">
        <f t="shared" si="1"/>
        <v>60400</v>
      </c>
      <c r="K37" s="27">
        <v>0</v>
      </c>
      <c r="L37" s="3">
        <f t="shared" si="2"/>
        <v>20536</v>
      </c>
      <c r="M37" s="51">
        <v>7200</v>
      </c>
      <c r="N37" s="3">
        <f t="shared" si="3"/>
        <v>2448</v>
      </c>
      <c r="O37" s="3">
        <f t="shared" si="5"/>
        <v>10872</v>
      </c>
      <c r="P37" s="51">
        <v>0</v>
      </c>
      <c r="Q37" s="51">
        <v>0</v>
      </c>
      <c r="R37" s="51">
        <v>0</v>
      </c>
      <c r="S37" s="27">
        <v>0</v>
      </c>
      <c r="T37" s="27">
        <v>0</v>
      </c>
      <c r="U37" s="27">
        <v>0</v>
      </c>
      <c r="V37" s="27">
        <v>0</v>
      </c>
      <c r="W37" s="27">
        <v>0</v>
      </c>
      <c r="X37" s="27">
        <v>0</v>
      </c>
      <c r="Y37" s="27">
        <v>0</v>
      </c>
      <c r="Z37" s="27">
        <v>0</v>
      </c>
      <c r="AA37" s="27">
        <v>0</v>
      </c>
      <c r="AB37" s="27">
        <v>0</v>
      </c>
      <c r="AC37" s="27">
        <v>0</v>
      </c>
      <c r="AD37" s="31">
        <f t="shared" si="4"/>
        <v>101456</v>
      </c>
      <c r="AE37" s="292">
        <v>4000</v>
      </c>
      <c r="AF37" s="32">
        <v>0</v>
      </c>
      <c r="AG37" s="32">
        <v>0</v>
      </c>
      <c r="AH37" s="32">
        <v>0</v>
      </c>
      <c r="AI37" s="33">
        <f>P37</f>
        <v>0</v>
      </c>
      <c r="AJ37" s="33">
        <f t="shared" si="6"/>
        <v>0</v>
      </c>
      <c r="AK37" s="32">
        <v>0</v>
      </c>
      <c r="AL37" s="32">
        <v>0</v>
      </c>
      <c r="AM37" s="32">
        <v>0</v>
      </c>
      <c r="AN37" s="32">
        <v>0</v>
      </c>
      <c r="AO37" s="33">
        <f t="shared" si="7"/>
        <v>0</v>
      </c>
      <c r="AP37" s="32">
        <v>0</v>
      </c>
      <c r="AQ37" s="32">
        <v>0</v>
      </c>
      <c r="AR37" s="51">
        <v>5000</v>
      </c>
      <c r="AS37" s="51">
        <v>0</v>
      </c>
      <c r="AT37" s="64">
        <v>0</v>
      </c>
      <c r="AU37" s="51">
        <v>0</v>
      </c>
      <c r="AV37" s="35">
        <f t="shared" si="8"/>
        <v>0</v>
      </c>
      <c r="AW37" s="32">
        <v>0</v>
      </c>
      <c r="AX37" s="32">
        <v>0</v>
      </c>
      <c r="AY37" s="32">
        <v>0</v>
      </c>
      <c r="AZ37" s="32">
        <v>0</v>
      </c>
      <c r="BA37" s="51">
        <v>60</v>
      </c>
      <c r="BB37" s="36">
        <f t="shared" si="9"/>
        <v>0</v>
      </c>
      <c r="BC37" s="36">
        <f t="shared" si="10"/>
        <v>0</v>
      </c>
      <c r="BD37" s="51">
        <v>0</v>
      </c>
      <c r="BE37" s="8">
        <v>0</v>
      </c>
      <c r="BF37" s="51">
        <v>0</v>
      </c>
      <c r="BG37" s="8">
        <v>0</v>
      </c>
      <c r="BH37" s="8">
        <v>0</v>
      </c>
      <c r="BI37" s="37">
        <f t="shared" si="11"/>
        <v>9060</v>
      </c>
      <c r="BJ37" s="37">
        <f t="shared" si="14"/>
        <v>92396</v>
      </c>
      <c r="BK37" s="38">
        <v>0</v>
      </c>
      <c r="BL37" s="60" t="s">
        <v>104</v>
      </c>
      <c r="BM37" s="9"/>
    </row>
    <row r="38" spans="1:65" ht="15.75">
      <c r="A38" s="27">
        <v>35</v>
      </c>
      <c r="B38" s="3">
        <v>53771</v>
      </c>
      <c r="C38" s="29" t="s">
        <v>78</v>
      </c>
      <c r="D38" s="51" t="s">
        <v>68</v>
      </c>
      <c r="E38" s="3">
        <v>7</v>
      </c>
      <c r="F38" s="3">
        <v>1</v>
      </c>
      <c r="G38" s="3">
        <v>1</v>
      </c>
      <c r="H38" s="3">
        <v>30</v>
      </c>
      <c r="I38" s="3">
        <v>68000</v>
      </c>
      <c r="J38" s="8">
        <f t="shared" si="1"/>
        <v>68000</v>
      </c>
      <c r="K38" s="27">
        <v>0</v>
      </c>
      <c r="L38" s="3">
        <f t="shared" si="2"/>
        <v>23120</v>
      </c>
      <c r="M38" s="51">
        <v>3600</v>
      </c>
      <c r="N38" s="3">
        <f t="shared" si="3"/>
        <v>1224</v>
      </c>
      <c r="O38" s="3">
        <f t="shared" si="5"/>
        <v>12240</v>
      </c>
      <c r="P38" s="30">
        <f aca="true" t="shared" si="15" ref="P38:P43">ROUND((J38+L38)*0.14,0)</f>
        <v>12757</v>
      </c>
      <c r="Q38" s="8">
        <v>0</v>
      </c>
      <c r="R38" s="8">
        <v>0</v>
      </c>
      <c r="S38" s="27">
        <v>0</v>
      </c>
      <c r="T38" s="27">
        <v>0</v>
      </c>
      <c r="U38" s="27">
        <v>0</v>
      </c>
      <c r="V38" s="27">
        <v>0</v>
      </c>
      <c r="W38" s="27">
        <v>0</v>
      </c>
      <c r="X38" s="27">
        <v>0</v>
      </c>
      <c r="Y38" s="27">
        <v>0</v>
      </c>
      <c r="Z38" s="27">
        <v>0</v>
      </c>
      <c r="AA38" s="27">
        <v>0</v>
      </c>
      <c r="AB38" s="27">
        <v>0</v>
      </c>
      <c r="AC38" s="27">
        <v>0</v>
      </c>
      <c r="AD38" s="31">
        <f t="shared" si="4"/>
        <v>120941</v>
      </c>
      <c r="AE38" s="370">
        <v>13000</v>
      </c>
      <c r="AF38" s="32">
        <v>0</v>
      </c>
      <c r="AG38" s="32">
        <v>0</v>
      </c>
      <c r="AH38" s="32">
        <v>0</v>
      </c>
      <c r="AI38" s="35">
        <f aca="true" t="shared" si="16" ref="AI38:AI43">ROUND((J38+L38)*10%,0)</f>
        <v>9112</v>
      </c>
      <c r="AJ38" s="33">
        <f t="shared" si="6"/>
        <v>12757</v>
      </c>
      <c r="AK38" s="32">
        <v>0</v>
      </c>
      <c r="AL38" s="32">
        <v>0</v>
      </c>
      <c r="AM38" s="32">
        <v>0</v>
      </c>
      <c r="AN38" s="32">
        <v>0</v>
      </c>
      <c r="AO38" s="33">
        <f t="shared" si="7"/>
        <v>0</v>
      </c>
      <c r="AP38" s="32">
        <v>0</v>
      </c>
      <c r="AQ38" s="32">
        <v>0</v>
      </c>
      <c r="AR38" s="8">
        <v>0</v>
      </c>
      <c r="AS38" s="8">
        <v>0</v>
      </c>
      <c r="AT38" s="34">
        <v>0</v>
      </c>
      <c r="AU38" s="8">
        <v>0</v>
      </c>
      <c r="AV38" s="35">
        <f t="shared" si="8"/>
        <v>0</v>
      </c>
      <c r="AW38" s="32">
        <v>0</v>
      </c>
      <c r="AX38" s="32">
        <v>0</v>
      </c>
      <c r="AY38" s="32">
        <v>0</v>
      </c>
      <c r="AZ38" s="32">
        <v>0</v>
      </c>
      <c r="BA38" s="8">
        <v>60</v>
      </c>
      <c r="BB38" s="36">
        <f t="shared" si="9"/>
        <v>0</v>
      </c>
      <c r="BC38" s="36">
        <f t="shared" si="10"/>
        <v>0</v>
      </c>
      <c r="BD38" s="8">
        <v>0</v>
      </c>
      <c r="BE38" s="8">
        <v>0</v>
      </c>
      <c r="BF38" s="51">
        <v>0</v>
      </c>
      <c r="BG38" s="8">
        <v>0</v>
      </c>
      <c r="BH38" s="8">
        <v>0</v>
      </c>
      <c r="BI38" s="37">
        <f t="shared" si="11"/>
        <v>34929</v>
      </c>
      <c r="BJ38" s="37">
        <f t="shared" si="14"/>
        <v>86012</v>
      </c>
      <c r="BK38" s="38">
        <v>0</v>
      </c>
      <c r="BL38" s="7"/>
      <c r="BM38" s="7"/>
    </row>
    <row r="39" spans="1:65" ht="15.75">
      <c r="A39" s="27">
        <v>36</v>
      </c>
      <c r="B39" s="5">
        <v>61138</v>
      </c>
      <c r="C39" s="51" t="s">
        <v>184</v>
      </c>
      <c r="D39" s="51" t="s">
        <v>68</v>
      </c>
      <c r="E39" s="5">
        <v>7</v>
      </c>
      <c r="F39" s="5">
        <v>1</v>
      </c>
      <c r="G39" s="5">
        <v>1</v>
      </c>
      <c r="H39" s="3">
        <v>30</v>
      </c>
      <c r="I39" s="5">
        <v>55200</v>
      </c>
      <c r="J39" s="8">
        <f t="shared" si="1"/>
        <v>55200</v>
      </c>
      <c r="K39" s="52">
        <v>0</v>
      </c>
      <c r="L39" s="3">
        <f t="shared" si="2"/>
        <v>18768</v>
      </c>
      <c r="M39" s="51">
        <v>7200</v>
      </c>
      <c r="N39" s="3">
        <f t="shared" si="3"/>
        <v>2448</v>
      </c>
      <c r="O39" s="5">
        <f t="shared" si="5"/>
        <v>9936</v>
      </c>
      <c r="P39" s="289">
        <f t="shared" si="15"/>
        <v>10356</v>
      </c>
      <c r="Q39" s="51">
        <v>0</v>
      </c>
      <c r="R39" s="51">
        <v>0</v>
      </c>
      <c r="S39" s="52">
        <v>0</v>
      </c>
      <c r="T39" s="52">
        <v>0</v>
      </c>
      <c r="U39" s="52">
        <v>0</v>
      </c>
      <c r="V39" s="52">
        <v>0</v>
      </c>
      <c r="W39" s="52">
        <v>0</v>
      </c>
      <c r="X39" s="52">
        <v>0</v>
      </c>
      <c r="Y39" s="52">
        <v>0</v>
      </c>
      <c r="Z39" s="52">
        <v>0</v>
      </c>
      <c r="AA39" s="52">
        <v>0</v>
      </c>
      <c r="AB39" s="52">
        <v>0</v>
      </c>
      <c r="AC39" s="52">
        <v>0</v>
      </c>
      <c r="AD39" s="290">
        <f t="shared" si="4"/>
        <v>103908</v>
      </c>
      <c r="AE39" s="292">
        <v>4000</v>
      </c>
      <c r="AF39" s="66">
        <v>0</v>
      </c>
      <c r="AG39" s="66">
        <v>0</v>
      </c>
      <c r="AH39" s="66">
        <v>0</v>
      </c>
      <c r="AI39" s="65">
        <f t="shared" si="16"/>
        <v>7397</v>
      </c>
      <c r="AJ39" s="63">
        <f>P39</f>
        <v>10356</v>
      </c>
      <c r="AK39" s="66">
        <v>0</v>
      </c>
      <c r="AL39" s="66">
        <v>0</v>
      </c>
      <c r="AM39" s="66">
        <v>0</v>
      </c>
      <c r="AN39" s="66">
        <v>0</v>
      </c>
      <c r="AO39" s="63">
        <v>0</v>
      </c>
      <c r="AP39" s="357">
        <v>0</v>
      </c>
      <c r="AQ39" s="66">
        <v>0</v>
      </c>
      <c r="AR39" s="51">
        <v>0</v>
      </c>
      <c r="AS39" s="51">
        <v>0</v>
      </c>
      <c r="AT39" s="64">
        <v>0</v>
      </c>
      <c r="AU39" s="51">
        <v>0</v>
      </c>
      <c r="AV39" s="65">
        <v>0</v>
      </c>
      <c r="AW39" s="66">
        <v>0</v>
      </c>
      <c r="AX39" s="66">
        <v>0</v>
      </c>
      <c r="AY39" s="66">
        <v>0</v>
      </c>
      <c r="AZ39" s="66">
        <v>0</v>
      </c>
      <c r="BA39" s="51">
        <v>60</v>
      </c>
      <c r="BB39" s="291">
        <f t="shared" si="9"/>
        <v>0</v>
      </c>
      <c r="BC39" s="291">
        <f t="shared" si="10"/>
        <v>0</v>
      </c>
      <c r="BD39" s="51">
        <v>0</v>
      </c>
      <c r="BE39" s="51">
        <v>0</v>
      </c>
      <c r="BF39" s="51">
        <v>0</v>
      </c>
      <c r="BG39" s="51">
        <v>0</v>
      </c>
      <c r="BH39" s="51">
        <v>0</v>
      </c>
      <c r="BI39" s="67">
        <f t="shared" si="11"/>
        <v>21813</v>
      </c>
      <c r="BJ39" s="67">
        <f t="shared" si="14"/>
        <v>82095</v>
      </c>
      <c r="BK39" s="38">
        <v>0</v>
      </c>
      <c r="BL39" s="60" t="s">
        <v>104</v>
      </c>
      <c r="BM39" s="7"/>
    </row>
    <row r="40" spans="1:65" ht="15.75">
      <c r="A40" s="27">
        <v>37</v>
      </c>
      <c r="B40" s="5">
        <v>9501</v>
      </c>
      <c r="C40" s="55" t="s">
        <v>185</v>
      </c>
      <c r="D40" s="51" t="s">
        <v>68</v>
      </c>
      <c r="E40" s="5">
        <v>7</v>
      </c>
      <c r="F40" s="5">
        <v>1</v>
      </c>
      <c r="G40" s="5">
        <v>1</v>
      </c>
      <c r="H40" s="3">
        <v>30</v>
      </c>
      <c r="I40" s="5">
        <v>56900</v>
      </c>
      <c r="J40" s="8">
        <f t="shared" si="1"/>
        <v>56900</v>
      </c>
      <c r="K40" s="52">
        <v>0</v>
      </c>
      <c r="L40" s="3">
        <f t="shared" si="2"/>
        <v>19346</v>
      </c>
      <c r="M40" s="51">
        <v>3600</v>
      </c>
      <c r="N40" s="3">
        <f t="shared" si="3"/>
        <v>1224</v>
      </c>
      <c r="O40" s="5">
        <f t="shared" si="5"/>
        <v>10242</v>
      </c>
      <c r="P40" s="289">
        <f t="shared" si="15"/>
        <v>10674</v>
      </c>
      <c r="Q40" s="51">
        <v>0</v>
      </c>
      <c r="R40" s="51">
        <v>0</v>
      </c>
      <c r="S40" s="52">
        <v>0</v>
      </c>
      <c r="T40" s="52">
        <v>0</v>
      </c>
      <c r="U40" s="52">
        <v>0</v>
      </c>
      <c r="V40" s="52">
        <v>0</v>
      </c>
      <c r="W40" s="52">
        <v>0</v>
      </c>
      <c r="X40" s="52">
        <v>0</v>
      </c>
      <c r="Y40" s="52">
        <v>0</v>
      </c>
      <c r="Z40" s="52">
        <v>0</v>
      </c>
      <c r="AA40" s="52">
        <v>0</v>
      </c>
      <c r="AB40" s="52">
        <v>0</v>
      </c>
      <c r="AC40" s="52">
        <v>0</v>
      </c>
      <c r="AD40" s="290">
        <f t="shared" si="4"/>
        <v>101986</v>
      </c>
      <c r="AE40" s="292">
        <v>3500</v>
      </c>
      <c r="AF40" s="66">
        <v>0</v>
      </c>
      <c r="AG40" s="66">
        <v>0</v>
      </c>
      <c r="AH40" s="66">
        <v>0</v>
      </c>
      <c r="AI40" s="65">
        <f t="shared" si="16"/>
        <v>7625</v>
      </c>
      <c r="AJ40" s="63">
        <f>P40</f>
        <v>10674</v>
      </c>
      <c r="AK40" s="66">
        <v>0</v>
      </c>
      <c r="AL40" s="66">
        <v>0</v>
      </c>
      <c r="AM40" s="66">
        <v>0</v>
      </c>
      <c r="AN40" s="66">
        <v>0</v>
      </c>
      <c r="AO40" s="63">
        <v>0</v>
      </c>
      <c r="AP40" s="357">
        <v>0</v>
      </c>
      <c r="AQ40" s="66">
        <v>0</v>
      </c>
      <c r="AR40" s="51">
        <v>0</v>
      </c>
      <c r="AS40" s="51">
        <v>0</v>
      </c>
      <c r="AT40" s="64">
        <v>0</v>
      </c>
      <c r="AU40" s="51">
        <v>0</v>
      </c>
      <c r="AV40" s="65">
        <v>0</v>
      </c>
      <c r="AW40" s="66">
        <v>0</v>
      </c>
      <c r="AX40" s="66">
        <v>0</v>
      </c>
      <c r="AY40" s="66">
        <v>0</v>
      </c>
      <c r="AZ40" s="66">
        <v>0</v>
      </c>
      <c r="BA40" s="51">
        <v>60</v>
      </c>
      <c r="BB40" s="291">
        <f t="shared" si="9"/>
        <v>0</v>
      </c>
      <c r="BC40" s="291">
        <f t="shared" si="10"/>
        <v>0</v>
      </c>
      <c r="BD40" s="51">
        <v>0</v>
      </c>
      <c r="BE40" s="51">
        <v>0</v>
      </c>
      <c r="BF40" s="51">
        <v>0</v>
      </c>
      <c r="BG40" s="51">
        <v>0</v>
      </c>
      <c r="BH40" s="51">
        <v>0</v>
      </c>
      <c r="BI40" s="67">
        <f t="shared" si="11"/>
        <v>21859</v>
      </c>
      <c r="BJ40" s="67">
        <f t="shared" si="14"/>
        <v>80127</v>
      </c>
      <c r="BK40" s="68">
        <v>0</v>
      </c>
      <c r="BL40" s="7"/>
      <c r="BM40" s="7"/>
    </row>
    <row r="41" spans="1:65" ht="15.75">
      <c r="A41" s="27">
        <v>38</v>
      </c>
      <c r="B41" s="5">
        <v>49364</v>
      </c>
      <c r="C41" s="55" t="s">
        <v>186</v>
      </c>
      <c r="D41" s="51" t="s">
        <v>187</v>
      </c>
      <c r="E41" s="5">
        <v>7</v>
      </c>
      <c r="F41" s="5">
        <v>1</v>
      </c>
      <c r="G41" s="5">
        <v>1</v>
      </c>
      <c r="H41" s="3">
        <v>30</v>
      </c>
      <c r="I41" s="5">
        <v>60400</v>
      </c>
      <c r="J41" s="8">
        <f t="shared" si="1"/>
        <v>60400</v>
      </c>
      <c r="K41" s="52">
        <v>0</v>
      </c>
      <c r="L41" s="3">
        <f t="shared" si="2"/>
        <v>20536</v>
      </c>
      <c r="M41" s="51">
        <v>3600</v>
      </c>
      <c r="N41" s="3">
        <f t="shared" si="3"/>
        <v>1224</v>
      </c>
      <c r="O41" s="5">
        <f t="shared" si="5"/>
        <v>10872</v>
      </c>
      <c r="P41" s="289">
        <f t="shared" si="15"/>
        <v>11331</v>
      </c>
      <c r="Q41" s="51">
        <v>0</v>
      </c>
      <c r="R41" s="51">
        <v>0</v>
      </c>
      <c r="S41" s="52">
        <v>0</v>
      </c>
      <c r="T41" s="52">
        <v>0</v>
      </c>
      <c r="U41" s="52">
        <v>0</v>
      </c>
      <c r="V41" s="52">
        <v>0</v>
      </c>
      <c r="W41" s="52">
        <v>0</v>
      </c>
      <c r="X41" s="52">
        <v>0</v>
      </c>
      <c r="Y41" s="52">
        <v>0</v>
      </c>
      <c r="Z41" s="52">
        <v>0</v>
      </c>
      <c r="AA41" s="52">
        <v>0</v>
      </c>
      <c r="AB41" s="52">
        <v>0</v>
      </c>
      <c r="AC41" s="52">
        <v>0</v>
      </c>
      <c r="AD41" s="290">
        <f t="shared" si="4"/>
        <v>107963</v>
      </c>
      <c r="AE41" s="292">
        <v>4000</v>
      </c>
      <c r="AF41" s="66">
        <v>0</v>
      </c>
      <c r="AG41" s="66">
        <v>0</v>
      </c>
      <c r="AH41" s="66">
        <v>0</v>
      </c>
      <c r="AI41" s="65">
        <f t="shared" si="16"/>
        <v>8094</v>
      </c>
      <c r="AJ41" s="63">
        <f>P41</f>
        <v>11331</v>
      </c>
      <c r="AK41" s="66">
        <v>0</v>
      </c>
      <c r="AL41" s="66">
        <v>0</v>
      </c>
      <c r="AM41" s="66">
        <v>0</v>
      </c>
      <c r="AN41" s="66">
        <v>0</v>
      </c>
      <c r="AO41" s="63">
        <v>0</v>
      </c>
      <c r="AP41" s="66">
        <v>0</v>
      </c>
      <c r="AQ41" s="66">
        <v>0</v>
      </c>
      <c r="AR41" s="51">
        <v>0</v>
      </c>
      <c r="AS41" s="51">
        <v>0</v>
      </c>
      <c r="AT41" s="64">
        <v>0</v>
      </c>
      <c r="AU41" s="51">
        <v>0</v>
      </c>
      <c r="AV41" s="65">
        <v>0</v>
      </c>
      <c r="AW41" s="66">
        <v>0</v>
      </c>
      <c r="AX41" s="66">
        <v>0</v>
      </c>
      <c r="AY41" s="66">
        <v>0</v>
      </c>
      <c r="AZ41" s="66">
        <v>0</v>
      </c>
      <c r="BA41" s="51">
        <v>60</v>
      </c>
      <c r="BB41" s="291">
        <f t="shared" si="9"/>
        <v>0</v>
      </c>
      <c r="BC41" s="291">
        <f t="shared" si="10"/>
        <v>0</v>
      </c>
      <c r="BD41" s="51">
        <v>0</v>
      </c>
      <c r="BE41" s="51">
        <v>0</v>
      </c>
      <c r="BF41" s="51">
        <v>0</v>
      </c>
      <c r="BG41" s="51">
        <v>0</v>
      </c>
      <c r="BH41" s="51">
        <v>0</v>
      </c>
      <c r="BI41" s="67">
        <f t="shared" si="11"/>
        <v>23485</v>
      </c>
      <c r="BJ41" s="67">
        <f t="shared" si="14"/>
        <v>84478</v>
      </c>
      <c r="BK41" s="68">
        <v>0</v>
      </c>
      <c r="BL41" s="7"/>
      <c r="BM41" s="7"/>
    </row>
    <row r="42" spans="1:65" ht="15.75">
      <c r="A42" s="27">
        <v>39</v>
      </c>
      <c r="B42" s="3">
        <v>47482</v>
      </c>
      <c r="C42" s="29" t="s">
        <v>79</v>
      </c>
      <c r="D42" s="51" t="s">
        <v>80</v>
      </c>
      <c r="E42" s="3">
        <v>7</v>
      </c>
      <c r="F42" s="3">
        <v>1</v>
      </c>
      <c r="G42" s="3">
        <v>1</v>
      </c>
      <c r="H42" s="3">
        <v>30</v>
      </c>
      <c r="I42" s="3">
        <v>64100</v>
      </c>
      <c r="J42" s="8">
        <f t="shared" si="1"/>
        <v>64100</v>
      </c>
      <c r="K42" s="27">
        <v>0</v>
      </c>
      <c r="L42" s="3">
        <f t="shared" si="2"/>
        <v>21794</v>
      </c>
      <c r="M42" s="8">
        <v>3600</v>
      </c>
      <c r="N42" s="3">
        <f t="shared" si="3"/>
        <v>1224</v>
      </c>
      <c r="O42" s="3">
        <f t="shared" si="5"/>
        <v>11538</v>
      </c>
      <c r="P42" s="30">
        <f t="shared" si="15"/>
        <v>12025</v>
      </c>
      <c r="Q42" s="8">
        <v>0</v>
      </c>
      <c r="R42" s="8">
        <v>0</v>
      </c>
      <c r="S42" s="27">
        <v>0</v>
      </c>
      <c r="T42" s="27">
        <v>0</v>
      </c>
      <c r="U42" s="27">
        <v>0</v>
      </c>
      <c r="V42" s="27">
        <v>0</v>
      </c>
      <c r="W42" s="27">
        <v>0</v>
      </c>
      <c r="X42" s="27">
        <v>0</v>
      </c>
      <c r="Y42" s="27">
        <v>0</v>
      </c>
      <c r="Z42" s="27">
        <v>0</v>
      </c>
      <c r="AA42" s="27">
        <v>0</v>
      </c>
      <c r="AB42" s="27">
        <v>0</v>
      </c>
      <c r="AC42" s="27">
        <v>0</v>
      </c>
      <c r="AD42" s="31">
        <f t="shared" si="4"/>
        <v>114281</v>
      </c>
      <c r="AE42" s="292">
        <v>6000</v>
      </c>
      <c r="AF42" s="32">
        <v>0</v>
      </c>
      <c r="AG42" s="32">
        <v>0</v>
      </c>
      <c r="AH42" s="32">
        <v>0</v>
      </c>
      <c r="AI42" s="35">
        <f t="shared" si="16"/>
        <v>8589</v>
      </c>
      <c r="AJ42" s="33">
        <f t="shared" si="6"/>
        <v>12025</v>
      </c>
      <c r="AK42" s="32">
        <v>0</v>
      </c>
      <c r="AL42" s="32">
        <v>0</v>
      </c>
      <c r="AM42" s="32">
        <v>0</v>
      </c>
      <c r="AN42" s="32">
        <v>0</v>
      </c>
      <c r="AO42" s="33">
        <f t="shared" si="7"/>
        <v>0</v>
      </c>
      <c r="AP42" s="355">
        <v>0</v>
      </c>
      <c r="AQ42" s="32">
        <v>0</v>
      </c>
      <c r="AR42" s="8">
        <v>0</v>
      </c>
      <c r="AS42" s="8">
        <v>0</v>
      </c>
      <c r="AT42" s="34">
        <v>0</v>
      </c>
      <c r="AU42" s="8">
        <v>0</v>
      </c>
      <c r="AV42" s="35">
        <f t="shared" si="8"/>
        <v>0</v>
      </c>
      <c r="AW42" s="32">
        <v>0</v>
      </c>
      <c r="AX42" s="32">
        <v>0</v>
      </c>
      <c r="AY42" s="32">
        <v>0</v>
      </c>
      <c r="AZ42" s="32">
        <v>0</v>
      </c>
      <c r="BA42" s="8">
        <v>60</v>
      </c>
      <c r="BB42" s="36">
        <f t="shared" si="9"/>
        <v>0</v>
      </c>
      <c r="BC42" s="36">
        <f t="shared" si="10"/>
        <v>0</v>
      </c>
      <c r="BD42" s="8">
        <v>0</v>
      </c>
      <c r="BE42" s="8">
        <v>0</v>
      </c>
      <c r="BF42" s="51">
        <v>0</v>
      </c>
      <c r="BG42" s="8">
        <v>0</v>
      </c>
      <c r="BH42" s="8">
        <v>0</v>
      </c>
      <c r="BI42" s="37">
        <f t="shared" si="11"/>
        <v>26674</v>
      </c>
      <c r="BJ42" s="37">
        <f t="shared" si="14"/>
        <v>87607</v>
      </c>
      <c r="BK42" s="38">
        <v>0</v>
      </c>
      <c r="BL42" s="7"/>
      <c r="BM42" s="7"/>
    </row>
    <row r="43" spans="1:65" ht="15.75">
      <c r="A43" s="27">
        <v>40</v>
      </c>
      <c r="B43" s="28">
        <v>55600</v>
      </c>
      <c r="C43" s="29" t="s">
        <v>81</v>
      </c>
      <c r="D43" s="51" t="s">
        <v>82</v>
      </c>
      <c r="E43" s="3">
        <v>7</v>
      </c>
      <c r="F43" s="3">
        <v>1</v>
      </c>
      <c r="G43" s="3">
        <v>1</v>
      </c>
      <c r="H43" s="3">
        <v>30</v>
      </c>
      <c r="I43" s="3">
        <v>68000</v>
      </c>
      <c r="J43" s="8">
        <f t="shared" si="1"/>
        <v>68000</v>
      </c>
      <c r="K43" s="27">
        <v>0</v>
      </c>
      <c r="L43" s="3">
        <f t="shared" si="2"/>
        <v>23120</v>
      </c>
      <c r="M43" s="8">
        <v>3600</v>
      </c>
      <c r="N43" s="3">
        <f t="shared" si="3"/>
        <v>1224</v>
      </c>
      <c r="O43" s="3">
        <f t="shared" si="5"/>
        <v>12240</v>
      </c>
      <c r="P43" s="30">
        <f t="shared" si="15"/>
        <v>12757</v>
      </c>
      <c r="Q43" s="8">
        <v>0</v>
      </c>
      <c r="R43" s="8">
        <v>0</v>
      </c>
      <c r="S43" s="27">
        <v>0</v>
      </c>
      <c r="T43" s="27">
        <v>0</v>
      </c>
      <c r="U43" s="27">
        <v>0</v>
      </c>
      <c r="V43" s="27">
        <v>0</v>
      </c>
      <c r="W43" s="27">
        <v>0</v>
      </c>
      <c r="X43" s="27">
        <v>0</v>
      </c>
      <c r="Y43" s="27">
        <v>0</v>
      </c>
      <c r="Z43" s="27">
        <v>0</v>
      </c>
      <c r="AA43" s="27">
        <v>0</v>
      </c>
      <c r="AB43" s="27">
        <v>0</v>
      </c>
      <c r="AC43" s="27">
        <v>0</v>
      </c>
      <c r="AD43" s="31">
        <f t="shared" si="4"/>
        <v>120941</v>
      </c>
      <c r="AE43" s="292">
        <v>7500</v>
      </c>
      <c r="AF43" s="32">
        <v>0</v>
      </c>
      <c r="AG43" s="32">
        <v>0</v>
      </c>
      <c r="AH43" s="32">
        <v>0</v>
      </c>
      <c r="AI43" s="35">
        <f t="shared" si="16"/>
        <v>9112</v>
      </c>
      <c r="AJ43" s="33">
        <f t="shared" si="6"/>
        <v>12757</v>
      </c>
      <c r="AK43" s="32">
        <v>0</v>
      </c>
      <c r="AL43" s="32">
        <v>0</v>
      </c>
      <c r="AM43" s="32">
        <v>0</v>
      </c>
      <c r="AN43" s="32">
        <v>0</v>
      </c>
      <c r="AO43" s="33">
        <f t="shared" si="7"/>
        <v>0</v>
      </c>
      <c r="AP43" s="355">
        <v>0</v>
      </c>
      <c r="AQ43" s="32">
        <v>0</v>
      </c>
      <c r="AR43" s="8">
        <v>0</v>
      </c>
      <c r="AS43" s="8">
        <v>0</v>
      </c>
      <c r="AT43" s="8">
        <v>0</v>
      </c>
      <c r="AU43" s="8">
        <v>0</v>
      </c>
      <c r="AV43" s="35">
        <f t="shared" si="8"/>
        <v>0</v>
      </c>
      <c r="AW43" s="32">
        <v>0</v>
      </c>
      <c r="AX43" s="32">
        <v>0</v>
      </c>
      <c r="AY43" s="32">
        <v>0</v>
      </c>
      <c r="AZ43" s="32">
        <v>0</v>
      </c>
      <c r="BA43" s="8">
        <v>60</v>
      </c>
      <c r="BB43" s="36">
        <f t="shared" si="9"/>
        <v>0</v>
      </c>
      <c r="BC43" s="36">
        <f t="shared" si="10"/>
        <v>0</v>
      </c>
      <c r="BD43" s="8">
        <v>0</v>
      </c>
      <c r="BE43" s="8">
        <v>0</v>
      </c>
      <c r="BF43" s="51">
        <v>0</v>
      </c>
      <c r="BG43" s="8">
        <v>0</v>
      </c>
      <c r="BH43" s="8">
        <v>0</v>
      </c>
      <c r="BI43" s="37">
        <f t="shared" si="11"/>
        <v>29429</v>
      </c>
      <c r="BJ43" s="37">
        <f t="shared" si="14"/>
        <v>91512</v>
      </c>
      <c r="BK43" s="38">
        <v>0</v>
      </c>
      <c r="BL43" s="50"/>
      <c r="BM43" s="50"/>
    </row>
    <row r="44" spans="1:65" ht="15.75">
      <c r="A44" s="27">
        <v>41</v>
      </c>
      <c r="B44" s="28">
        <v>31455</v>
      </c>
      <c r="C44" s="55" t="s">
        <v>83</v>
      </c>
      <c r="D44" s="51" t="s">
        <v>84</v>
      </c>
      <c r="E44" s="5">
        <v>8</v>
      </c>
      <c r="F44" s="5">
        <v>1</v>
      </c>
      <c r="G44" s="5">
        <v>1</v>
      </c>
      <c r="H44" s="3">
        <v>30</v>
      </c>
      <c r="I44" s="5">
        <v>76500</v>
      </c>
      <c r="J44" s="8">
        <f t="shared" si="1"/>
        <v>76500</v>
      </c>
      <c r="K44" s="27">
        <v>0</v>
      </c>
      <c r="L44" s="3">
        <f t="shared" si="2"/>
        <v>26010</v>
      </c>
      <c r="M44" s="8">
        <v>3600</v>
      </c>
      <c r="N44" s="3">
        <f t="shared" si="3"/>
        <v>1224</v>
      </c>
      <c r="O44" s="3">
        <f t="shared" si="5"/>
        <v>13770</v>
      </c>
      <c r="P44" s="8">
        <v>0</v>
      </c>
      <c r="Q44" s="8">
        <v>0</v>
      </c>
      <c r="R44" s="8">
        <v>0</v>
      </c>
      <c r="S44" s="27">
        <v>0</v>
      </c>
      <c r="T44" s="27">
        <v>0</v>
      </c>
      <c r="U44" s="27">
        <v>0</v>
      </c>
      <c r="V44" s="27">
        <v>0</v>
      </c>
      <c r="W44" s="27">
        <v>0</v>
      </c>
      <c r="X44" s="27">
        <v>0</v>
      </c>
      <c r="Y44" s="27">
        <v>0</v>
      </c>
      <c r="Z44" s="27">
        <v>0</v>
      </c>
      <c r="AA44" s="27">
        <v>0</v>
      </c>
      <c r="AB44" s="27">
        <v>0</v>
      </c>
      <c r="AC44" s="27">
        <v>0</v>
      </c>
      <c r="AD44" s="31">
        <f t="shared" si="4"/>
        <v>121104</v>
      </c>
      <c r="AE44" s="292">
        <v>10000</v>
      </c>
      <c r="AF44" s="32">
        <v>0</v>
      </c>
      <c r="AG44" s="32">
        <v>0</v>
      </c>
      <c r="AH44" s="32">
        <v>0</v>
      </c>
      <c r="AI44" s="33">
        <f>P44</f>
        <v>0</v>
      </c>
      <c r="AJ44" s="33">
        <f t="shared" si="6"/>
        <v>0</v>
      </c>
      <c r="AK44" s="32">
        <v>0</v>
      </c>
      <c r="AL44" s="32">
        <v>0</v>
      </c>
      <c r="AM44" s="32">
        <v>0</v>
      </c>
      <c r="AN44" s="32">
        <v>0</v>
      </c>
      <c r="AO44" s="33">
        <f t="shared" si="7"/>
        <v>0</v>
      </c>
      <c r="AP44" s="32">
        <v>0</v>
      </c>
      <c r="AQ44" s="32">
        <v>0</v>
      </c>
      <c r="AR44" s="8">
        <v>15000</v>
      </c>
      <c r="AS44" s="8">
        <v>0</v>
      </c>
      <c r="AT44" s="8">
        <v>0</v>
      </c>
      <c r="AU44" s="8">
        <v>0</v>
      </c>
      <c r="AV44" s="35">
        <f t="shared" si="8"/>
        <v>0</v>
      </c>
      <c r="AW44" s="32">
        <v>0</v>
      </c>
      <c r="AX44" s="32">
        <v>0</v>
      </c>
      <c r="AY44" s="32">
        <v>0</v>
      </c>
      <c r="AZ44" s="32">
        <v>0</v>
      </c>
      <c r="BA44" s="8">
        <v>60</v>
      </c>
      <c r="BB44" s="36">
        <f t="shared" si="9"/>
        <v>0</v>
      </c>
      <c r="BC44" s="36">
        <f t="shared" si="10"/>
        <v>0</v>
      </c>
      <c r="BD44" s="8">
        <v>0</v>
      </c>
      <c r="BE44" s="8">
        <v>0</v>
      </c>
      <c r="BF44" s="51">
        <v>0</v>
      </c>
      <c r="BG44" s="8">
        <v>0</v>
      </c>
      <c r="BH44" s="8">
        <v>0</v>
      </c>
      <c r="BI44" s="37">
        <f t="shared" si="11"/>
        <v>25060</v>
      </c>
      <c r="BJ44" s="37">
        <f t="shared" si="14"/>
        <v>96044</v>
      </c>
      <c r="BK44" s="68">
        <v>0</v>
      </c>
      <c r="BL44" s="7"/>
      <c r="BM44" s="7"/>
    </row>
    <row r="45" spans="1:65" ht="15.75">
      <c r="A45" s="27">
        <v>42</v>
      </c>
      <c r="B45" s="71">
        <v>13127</v>
      </c>
      <c r="C45" s="29" t="s">
        <v>85</v>
      </c>
      <c r="D45" s="51" t="s">
        <v>86</v>
      </c>
      <c r="E45" s="5">
        <v>7</v>
      </c>
      <c r="F45" s="5">
        <v>1</v>
      </c>
      <c r="G45" s="5">
        <v>1</v>
      </c>
      <c r="H45" s="3">
        <v>30</v>
      </c>
      <c r="I45" s="3">
        <v>62200</v>
      </c>
      <c r="J45" s="8">
        <f t="shared" si="1"/>
        <v>62200</v>
      </c>
      <c r="K45" s="27">
        <v>0</v>
      </c>
      <c r="L45" s="3">
        <f t="shared" si="2"/>
        <v>21148</v>
      </c>
      <c r="M45" s="51">
        <v>3600</v>
      </c>
      <c r="N45" s="3">
        <f t="shared" si="3"/>
        <v>1224</v>
      </c>
      <c r="O45" s="3">
        <v>0</v>
      </c>
      <c r="P45" s="51">
        <v>0</v>
      </c>
      <c r="Q45" s="51">
        <v>0</v>
      </c>
      <c r="R45" s="51">
        <v>0</v>
      </c>
      <c r="S45" s="27">
        <v>0</v>
      </c>
      <c r="T45" s="27">
        <v>0</v>
      </c>
      <c r="U45" s="27">
        <v>0</v>
      </c>
      <c r="V45" s="27">
        <v>0</v>
      </c>
      <c r="W45" s="27">
        <v>0</v>
      </c>
      <c r="X45" s="27">
        <v>0</v>
      </c>
      <c r="Y45" s="27">
        <v>0</v>
      </c>
      <c r="Z45" s="27">
        <v>0</v>
      </c>
      <c r="AA45" s="27">
        <v>0</v>
      </c>
      <c r="AB45" s="27">
        <v>0</v>
      </c>
      <c r="AC45" s="27">
        <v>0</v>
      </c>
      <c r="AD45" s="31">
        <f t="shared" si="4"/>
        <v>88172</v>
      </c>
      <c r="AE45" s="292">
        <v>8000</v>
      </c>
      <c r="AF45" s="32">
        <v>0</v>
      </c>
      <c r="AG45" s="32">
        <v>0</v>
      </c>
      <c r="AH45" s="32">
        <v>0</v>
      </c>
      <c r="AI45" s="33">
        <f>P45</f>
        <v>0</v>
      </c>
      <c r="AJ45" s="33">
        <f t="shared" si="6"/>
        <v>0</v>
      </c>
      <c r="AK45" s="32">
        <v>0</v>
      </c>
      <c r="AL45" s="32">
        <v>0</v>
      </c>
      <c r="AM45" s="32">
        <v>0</v>
      </c>
      <c r="AN45" s="32">
        <v>0</v>
      </c>
      <c r="AO45" s="33">
        <f t="shared" si="7"/>
        <v>0</v>
      </c>
      <c r="AP45" s="32">
        <v>0</v>
      </c>
      <c r="AQ45" s="32">
        <v>0</v>
      </c>
      <c r="AR45" s="51">
        <v>5000</v>
      </c>
      <c r="AS45" s="51">
        <v>0</v>
      </c>
      <c r="AT45" s="51">
        <v>0</v>
      </c>
      <c r="AU45" s="51">
        <v>0</v>
      </c>
      <c r="AV45" s="35">
        <f t="shared" si="8"/>
        <v>0</v>
      </c>
      <c r="AW45" s="32">
        <v>0</v>
      </c>
      <c r="AX45" s="32">
        <v>0</v>
      </c>
      <c r="AY45" s="32">
        <v>0</v>
      </c>
      <c r="AZ45" s="32">
        <v>0</v>
      </c>
      <c r="BA45" s="51">
        <v>60</v>
      </c>
      <c r="BB45" s="36">
        <f t="shared" si="9"/>
        <v>0</v>
      </c>
      <c r="BC45" s="36">
        <f t="shared" si="10"/>
        <v>0</v>
      </c>
      <c r="BD45" s="8">
        <f>560+26</f>
        <v>586</v>
      </c>
      <c r="BE45" s="8">
        <v>0</v>
      </c>
      <c r="BF45" s="51">
        <v>0</v>
      </c>
      <c r="BG45" s="8">
        <v>0</v>
      </c>
      <c r="BH45" s="8">
        <v>0</v>
      </c>
      <c r="BI45" s="37">
        <f t="shared" si="11"/>
        <v>13646</v>
      </c>
      <c r="BJ45" s="37">
        <f t="shared" si="14"/>
        <v>74526</v>
      </c>
      <c r="BK45" s="38">
        <v>0</v>
      </c>
      <c r="BL45" s="9"/>
      <c r="BM45" s="9"/>
    </row>
    <row r="46" spans="1:65" ht="15.75">
      <c r="A46" s="27">
        <v>43</v>
      </c>
      <c r="B46" s="5">
        <v>31373</v>
      </c>
      <c r="C46" s="55" t="s">
        <v>88</v>
      </c>
      <c r="D46" s="8" t="s">
        <v>87</v>
      </c>
      <c r="E46" s="3">
        <v>7</v>
      </c>
      <c r="F46" s="3">
        <v>1</v>
      </c>
      <c r="G46" s="3">
        <v>1</v>
      </c>
      <c r="H46" s="3">
        <v>30</v>
      </c>
      <c r="I46" s="3">
        <v>60400</v>
      </c>
      <c r="J46" s="8">
        <f t="shared" si="1"/>
        <v>60400</v>
      </c>
      <c r="K46" s="52">
        <v>0</v>
      </c>
      <c r="L46" s="3">
        <f t="shared" si="2"/>
        <v>20536</v>
      </c>
      <c r="M46" s="51">
        <v>3600</v>
      </c>
      <c r="N46" s="3">
        <f t="shared" si="3"/>
        <v>1224</v>
      </c>
      <c r="O46" s="3">
        <f aca="true" t="shared" si="17" ref="O46:O52">ROUND((I46)*18%,0)</f>
        <v>10872</v>
      </c>
      <c r="P46" s="8">
        <v>0</v>
      </c>
      <c r="Q46" s="8">
        <v>0</v>
      </c>
      <c r="R46" s="8">
        <v>0</v>
      </c>
      <c r="S46" s="27">
        <v>0</v>
      </c>
      <c r="T46" s="27">
        <v>0</v>
      </c>
      <c r="U46" s="27">
        <v>0</v>
      </c>
      <c r="V46" s="27">
        <v>0</v>
      </c>
      <c r="W46" s="27">
        <v>0</v>
      </c>
      <c r="X46" s="27">
        <v>0</v>
      </c>
      <c r="Y46" s="27">
        <v>0</v>
      </c>
      <c r="Z46" s="27">
        <v>0</v>
      </c>
      <c r="AA46" s="27">
        <v>0</v>
      </c>
      <c r="AB46" s="27">
        <v>0</v>
      </c>
      <c r="AC46" s="27">
        <v>0</v>
      </c>
      <c r="AD46" s="31">
        <f t="shared" si="4"/>
        <v>96632</v>
      </c>
      <c r="AE46" s="292">
        <v>7000</v>
      </c>
      <c r="AF46" s="32">
        <v>0</v>
      </c>
      <c r="AG46" s="32">
        <v>0</v>
      </c>
      <c r="AH46" s="32">
        <v>0</v>
      </c>
      <c r="AI46" s="33">
        <f>P46</f>
        <v>0</v>
      </c>
      <c r="AJ46" s="33">
        <f t="shared" si="6"/>
        <v>0</v>
      </c>
      <c r="AK46" s="32">
        <v>0</v>
      </c>
      <c r="AL46" s="32">
        <v>0</v>
      </c>
      <c r="AM46" s="32">
        <v>0</v>
      </c>
      <c r="AN46" s="32">
        <v>0</v>
      </c>
      <c r="AO46" s="33">
        <f t="shared" si="7"/>
        <v>0</v>
      </c>
      <c r="AP46" s="355">
        <v>0</v>
      </c>
      <c r="AQ46" s="32">
        <v>0</v>
      </c>
      <c r="AR46" s="8">
        <v>5000</v>
      </c>
      <c r="AS46" s="70">
        <v>23500</v>
      </c>
      <c r="AT46" s="72" t="s">
        <v>559</v>
      </c>
      <c r="AU46" s="8">
        <v>0</v>
      </c>
      <c r="AV46" s="35">
        <f t="shared" si="8"/>
        <v>0</v>
      </c>
      <c r="AW46" s="32">
        <v>0</v>
      </c>
      <c r="AX46" s="32">
        <v>0</v>
      </c>
      <c r="AY46" s="32">
        <v>0</v>
      </c>
      <c r="AZ46" s="32">
        <v>0</v>
      </c>
      <c r="BA46" s="8">
        <v>60</v>
      </c>
      <c r="BB46" s="36">
        <f t="shared" si="9"/>
        <v>0</v>
      </c>
      <c r="BC46" s="36">
        <f t="shared" si="10"/>
        <v>0</v>
      </c>
      <c r="BD46" s="8">
        <v>0</v>
      </c>
      <c r="BE46" s="8">
        <v>0</v>
      </c>
      <c r="BF46" s="51">
        <v>0</v>
      </c>
      <c r="BG46" s="8">
        <v>0</v>
      </c>
      <c r="BH46" s="8">
        <v>0</v>
      </c>
      <c r="BI46" s="37">
        <f t="shared" si="11"/>
        <v>35560</v>
      </c>
      <c r="BJ46" s="37">
        <f t="shared" si="14"/>
        <v>61072</v>
      </c>
      <c r="BK46" s="68">
        <v>0</v>
      </c>
      <c r="BL46" s="50"/>
      <c r="BM46" s="50"/>
    </row>
    <row r="47" spans="1:65" ht="26.25" customHeight="1">
      <c r="A47" s="27">
        <v>44</v>
      </c>
      <c r="B47" s="5">
        <v>31882</v>
      </c>
      <c r="C47" s="55" t="s">
        <v>89</v>
      </c>
      <c r="D47" s="51" t="s">
        <v>87</v>
      </c>
      <c r="E47" s="3">
        <v>7</v>
      </c>
      <c r="F47" s="3">
        <v>1</v>
      </c>
      <c r="G47" s="3">
        <v>1</v>
      </c>
      <c r="H47" s="3">
        <v>30</v>
      </c>
      <c r="I47" s="5">
        <v>60400</v>
      </c>
      <c r="J47" s="8">
        <f t="shared" si="1"/>
        <v>60400</v>
      </c>
      <c r="K47" s="27">
        <v>0</v>
      </c>
      <c r="L47" s="3">
        <f t="shared" si="2"/>
        <v>20536</v>
      </c>
      <c r="M47" s="51">
        <f>3600</f>
        <v>3600</v>
      </c>
      <c r="N47" s="3">
        <f t="shared" si="3"/>
        <v>1224</v>
      </c>
      <c r="O47" s="3">
        <f t="shared" si="17"/>
        <v>10872</v>
      </c>
      <c r="P47" s="8">
        <v>0</v>
      </c>
      <c r="Q47" s="8">
        <v>0</v>
      </c>
      <c r="R47" s="8">
        <v>0</v>
      </c>
      <c r="S47" s="27">
        <v>0</v>
      </c>
      <c r="T47" s="27">
        <v>0</v>
      </c>
      <c r="U47" s="27">
        <v>0</v>
      </c>
      <c r="V47" s="27">
        <v>0</v>
      </c>
      <c r="W47" s="27">
        <v>0</v>
      </c>
      <c r="X47" s="27">
        <v>0</v>
      </c>
      <c r="Y47" s="27">
        <v>0</v>
      </c>
      <c r="Z47" s="27">
        <v>0</v>
      </c>
      <c r="AA47" s="27">
        <v>0</v>
      </c>
      <c r="AB47" s="27">
        <v>0</v>
      </c>
      <c r="AC47" s="27">
        <v>0</v>
      </c>
      <c r="AD47" s="31">
        <f t="shared" si="4"/>
        <v>96632</v>
      </c>
      <c r="AE47" s="292">
        <v>8500</v>
      </c>
      <c r="AF47" s="32">
        <v>0</v>
      </c>
      <c r="AG47" s="32">
        <v>0</v>
      </c>
      <c r="AH47" s="32">
        <v>0</v>
      </c>
      <c r="AI47" s="33">
        <f>P47</f>
        <v>0</v>
      </c>
      <c r="AJ47" s="33">
        <f t="shared" si="6"/>
        <v>0</v>
      </c>
      <c r="AK47" s="32">
        <v>0</v>
      </c>
      <c r="AL47" s="32">
        <v>0</v>
      </c>
      <c r="AM47" s="32">
        <v>0</v>
      </c>
      <c r="AN47" s="32">
        <v>0</v>
      </c>
      <c r="AO47" s="33">
        <f t="shared" si="7"/>
        <v>0</v>
      </c>
      <c r="AP47" s="355">
        <v>0</v>
      </c>
      <c r="AQ47" s="32">
        <v>0</v>
      </c>
      <c r="AR47" s="8">
        <v>20000</v>
      </c>
      <c r="AS47" s="8">
        <v>0</v>
      </c>
      <c r="AT47" s="34">
        <v>0</v>
      </c>
      <c r="AU47" s="8">
        <v>0</v>
      </c>
      <c r="AV47" s="35">
        <f t="shared" si="8"/>
        <v>0</v>
      </c>
      <c r="AW47" s="32">
        <v>0</v>
      </c>
      <c r="AX47" s="32">
        <v>0</v>
      </c>
      <c r="AY47" s="32">
        <v>0</v>
      </c>
      <c r="AZ47" s="32">
        <v>0</v>
      </c>
      <c r="BA47" s="8">
        <v>60</v>
      </c>
      <c r="BB47" s="36">
        <f t="shared" si="9"/>
        <v>0</v>
      </c>
      <c r="BC47" s="36">
        <f t="shared" si="10"/>
        <v>0</v>
      </c>
      <c r="BD47" s="8">
        <v>0</v>
      </c>
      <c r="BE47" s="8">
        <v>0</v>
      </c>
      <c r="BF47" s="51">
        <v>0</v>
      </c>
      <c r="BG47" s="8">
        <v>0</v>
      </c>
      <c r="BH47" s="8">
        <v>0</v>
      </c>
      <c r="BI47" s="37">
        <f t="shared" si="11"/>
        <v>28560</v>
      </c>
      <c r="BJ47" s="37">
        <f t="shared" si="14"/>
        <v>68072</v>
      </c>
      <c r="BK47" s="38">
        <v>0</v>
      </c>
      <c r="BL47" s="50"/>
      <c r="BM47" s="50"/>
    </row>
    <row r="48" spans="1:65" ht="15.75">
      <c r="A48" s="27">
        <v>45</v>
      </c>
      <c r="B48" s="28">
        <v>58383</v>
      </c>
      <c r="C48" s="29" t="s">
        <v>91</v>
      </c>
      <c r="D48" s="8" t="s">
        <v>87</v>
      </c>
      <c r="E48" s="3">
        <v>6</v>
      </c>
      <c r="F48" s="3">
        <v>1</v>
      </c>
      <c r="G48" s="3">
        <v>1</v>
      </c>
      <c r="H48" s="3">
        <v>30</v>
      </c>
      <c r="I48" s="3">
        <v>43600</v>
      </c>
      <c r="J48" s="8">
        <f t="shared" si="1"/>
        <v>43600</v>
      </c>
      <c r="K48" s="27">
        <v>0</v>
      </c>
      <c r="L48" s="3">
        <f t="shared" si="2"/>
        <v>14824</v>
      </c>
      <c r="M48" s="8">
        <f>7200</f>
        <v>7200</v>
      </c>
      <c r="N48" s="3">
        <f t="shared" si="3"/>
        <v>2448</v>
      </c>
      <c r="O48" s="3">
        <f t="shared" si="17"/>
        <v>7848</v>
      </c>
      <c r="P48" s="30">
        <f>ROUND((J48+L48)*0.14,0)</f>
        <v>8179</v>
      </c>
      <c r="Q48" s="8">
        <v>0</v>
      </c>
      <c r="R48" s="8">
        <v>0</v>
      </c>
      <c r="S48" s="27">
        <v>0</v>
      </c>
      <c r="T48" s="27">
        <v>0</v>
      </c>
      <c r="U48" s="27">
        <v>0</v>
      </c>
      <c r="V48" s="27">
        <v>0</v>
      </c>
      <c r="W48" s="27">
        <v>0</v>
      </c>
      <c r="X48" s="27">
        <v>0</v>
      </c>
      <c r="Y48" s="27">
        <v>0</v>
      </c>
      <c r="Z48" s="27">
        <v>0</v>
      </c>
      <c r="AA48" s="27">
        <v>0</v>
      </c>
      <c r="AB48" s="27">
        <v>0</v>
      </c>
      <c r="AC48" s="27">
        <v>0</v>
      </c>
      <c r="AD48" s="31">
        <f t="shared" si="4"/>
        <v>84099</v>
      </c>
      <c r="AE48" s="292">
        <v>1000</v>
      </c>
      <c r="AF48" s="32">
        <v>0</v>
      </c>
      <c r="AG48" s="32">
        <v>0</v>
      </c>
      <c r="AH48" s="32">
        <v>0</v>
      </c>
      <c r="AI48" s="35">
        <f aca="true" t="shared" si="18" ref="AI48:AI67">ROUND((J48+L48)*10%,0)</f>
        <v>5842</v>
      </c>
      <c r="AJ48" s="33">
        <f t="shared" si="6"/>
        <v>8179</v>
      </c>
      <c r="AK48" s="32">
        <v>0</v>
      </c>
      <c r="AL48" s="32">
        <v>0</v>
      </c>
      <c r="AM48" s="32">
        <v>0</v>
      </c>
      <c r="AN48" s="32">
        <v>0</v>
      </c>
      <c r="AO48" s="33">
        <f t="shared" si="7"/>
        <v>0</v>
      </c>
      <c r="AP48" s="32">
        <v>0</v>
      </c>
      <c r="AQ48" s="32">
        <v>0</v>
      </c>
      <c r="AR48" s="8">
        <v>0</v>
      </c>
      <c r="AS48" s="8">
        <v>0</v>
      </c>
      <c r="AT48" s="34">
        <v>0</v>
      </c>
      <c r="AU48" s="8">
        <v>0</v>
      </c>
      <c r="AV48" s="35">
        <f t="shared" si="8"/>
        <v>0</v>
      </c>
      <c r="AW48" s="32">
        <v>0</v>
      </c>
      <c r="AX48" s="32">
        <v>0</v>
      </c>
      <c r="AY48" s="32">
        <v>0</v>
      </c>
      <c r="AZ48" s="32">
        <v>0</v>
      </c>
      <c r="BA48" s="8">
        <v>60</v>
      </c>
      <c r="BB48" s="36">
        <f t="shared" si="9"/>
        <v>0</v>
      </c>
      <c r="BC48" s="36">
        <f t="shared" si="10"/>
        <v>0</v>
      </c>
      <c r="BD48" s="8">
        <v>0</v>
      </c>
      <c r="BE48" s="8">
        <v>0</v>
      </c>
      <c r="BF48" s="51">
        <v>0</v>
      </c>
      <c r="BG48" s="8">
        <v>0</v>
      </c>
      <c r="BH48" s="8">
        <v>0</v>
      </c>
      <c r="BI48" s="37">
        <f t="shared" si="11"/>
        <v>15081</v>
      </c>
      <c r="BJ48" s="37">
        <f t="shared" si="14"/>
        <v>69018</v>
      </c>
      <c r="BK48" s="38">
        <v>0</v>
      </c>
      <c r="BL48" s="60" t="s">
        <v>104</v>
      </c>
      <c r="BM48" s="60"/>
    </row>
    <row r="49" spans="1:65" s="118" customFormat="1" ht="15.75">
      <c r="A49" s="27">
        <v>46</v>
      </c>
      <c r="B49" s="106">
        <v>48550</v>
      </c>
      <c r="C49" s="107" t="s">
        <v>92</v>
      </c>
      <c r="D49" s="108" t="s">
        <v>87</v>
      </c>
      <c r="E49" s="106">
        <v>6</v>
      </c>
      <c r="F49" s="106">
        <v>1</v>
      </c>
      <c r="G49" s="106">
        <v>1</v>
      </c>
      <c r="H49" s="3">
        <v>30</v>
      </c>
      <c r="I49" s="106">
        <v>44900</v>
      </c>
      <c r="J49" s="8">
        <v>0</v>
      </c>
      <c r="K49" s="105">
        <v>0</v>
      </c>
      <c r="L49" s="3">
        <f t="shared" si="2"/>
        <v>0</v>
      </c>
      <c r="M49" s="108">
        <v>0</v>
      </c>
      <c r="N49" s="3">
        <f t="shared" si="3"/>
        <v>0</v>
      </c>
      <c r="O49" s="106">
        <v>0</v>
      </c>
      <c r="P49" s="109">
        <f>ROUND((J49+L49)*0.1,0)</f>
        <v>0</v>
      </c>
      <c r="Q49" s="108">
        <v>0</v>
      </c>
      <c r="R49" s="108">
        <v>0</v>
      </c>
      <c r="S49" s="105">
        <v>0</v>
      </c>
      <c r="T49" s="105">
        <v>0</v>
      </c>
      <c r="U49" s="105">
        <v>0</v>
      </c>
      <c r="V49" s="105">
        <v>0</v>
      </c>
      <c r="W49" s="105">
        <v>0</v>
      </c>
      <c r="X49" s="105">
        <v>0</v>
      </c>
      <c r="Y49" s="105">
        <v>0</v>
      </c>
      <c r="Z49" s="105">
        <v>0</v>
      </c>
      <c r="AA49" s="105">
        <v>0</v>
      </c>
      <c r="AB49" s="105">
        <v>0</v>
      </c>
      <c r="AC49" s="105">
        <v>0</v>
      </c>
      <c r="AD49" s="284">
        <f t="shared" si="4"/>
        <v>0</v>
      </c>
      <c r="AE49" s="293">
        <v>0</v>
      </c>
      <c r="AF49" s="110">
        <v>0</v>
      </c>
      <c r="AG49" s="110">
        <v>0</v>
      </c>
      <c r="AH49" s="110">
        <v>0</v>
      </c>
      <c r="AI49" s="113">
        <f t="shared" si="18"/>
        <v>0</v>
      </c>
      <c r="AJ49" s="111">
        <f t="shared" si="6"/>
        <v>0</v>
      </c>
      <c r="AK49" s="110">
        <v>0</v>
      </c>
      <c r="AL49" s="110">
        <v>0</v>
      </c>
      <c r="AM49" s="110">
        <v>0</v>
      </c>
      <c r="AN49" s="110">
        <v>0</v>
      </c>
      <c r="AO49" s="111">
        <f t="shared" si="7"/>
        <v>0</v>
      </c>
      <c r="AP49" s="110">
        <v>0</v>
      </c>
      <c r="AQ49" s="110">
        <v>0</v>
      </c>
      <c r="AR49" s="108">
        <v>0</v>
      </c>
      <c r="AS49" s="108">
        <v>0</v>
      </c>
      <c r="AT49" s="112">
        <v>0</v>
      </c>
      <c r="AU49" s="108">
        <v>0</v>
      </c>
      <c r="AV49" s="113">
        <f t="shared" si="8"/>
        <v>0</v>
      </c>
      <c r="AW49" s="110">
        <v>0</v>
      </c>
      <c r="AX49" s="110">
        <v>0</v>
      </c>
      <c r="AY49" s="110">
        <v>0</v>
      </c>
      <c r="AZ49" s="110">
        <v>0</v>
      </c>
      <c r="BA49" s="108">
        <v>0</v>
      </c>
      <c r="BB49" s="114">
        <f t="shared" si="9"/>
        <v>0</v>
      </c>
      <c r="BC49" s="114">
        <f t="shared" si="10"/>
        <v>0</v>
      </c>
      <c r="BD49" s="108">
        <v>0</v>
      </c>
      <c r="BE49" s="108">
        <v>0</v>
      </c>
      <c r="BF49" s="108">
        <v>0</v>
      </c>
      <c r="BG49" s="108">
        <v>0</v>
      </c>
      <c r="BH49" s="108">
        <v>0</v>
      </c>
      <c r="BI49" s="115">
        <f t="shared" si="11"/>
        <v>0</v>
      </c>
      <c r="BJ49" s="115">
        <f t="shared" si="14"/>
        <v>0</v>
      </c>
      <c r="BK49" s="116" t="s">
        <v>171</v>
      </c>
      <c r="BL49" s="117"/>
      <c r="BM49" s="117"/>
    </row>
    <row r="50" spans="1:65" ht="15.75">
      <c r="A50" s="27">
        <v>47</v>
      </c>
      <c r="B50" s="5">
        <v>59544</v>
      </c>
      <c r="C50" s="55" t="s">
        <v>93</v>
      </c>
      <c r="D50" s="51" t="s">
        <v>87</v>
      </c>
      <c r="E50" s="5">
        <v>6</v>
      </c>
      <c r="F50" s="5">
        <v>1</v>
      </c>
      <c r="G50" s="5">
        <v>1</v>
      </c>
      <c r="H50" s="3">
        <v>30</v>
      </c>
      <c r="I50" s="3">
        <v>44900</v>
      </c>
      <c r="J50" s="8">
        <f t="shared" si="1"/>
        <v>44900</v>
      </c>
      <c r="K50" s="27">
        <v>0</v>
      </c>
      <c r="L50" s="3">
        <f t="shared" si="2"/>
        <v>15266</v>
      </c>
      <c r="M50" s="8">
        <v>7200</v>
      </c>
      <c r="N50" s="3">
        <f t="shared" si="3"/>
        <v>2448</v>
      </c>
      <c r="O50" s="3">
        <f t="shared" si="17"/>
        <v>8082</v>
      </c>
      <c r="P50" s="30">
        <f>ROUND((J50+L50)*0.14,0)</f>
        <v>8423</v>
      </c>
      <c r="Q50" s="51">
        <v>0</v>
      </c>
      <c r="R50" s="51">
        <v>0</v>
      </c>
      <c r="S50" s="27">
        <v>0</v>
      </c>
      <c r="T50" s="27">
        <v>0</v>
      </c>
      <c r="U50" s="27">
        <v>0</v>
      </c>
      <c r="V50" s="27">
        <v>0</v>
      </c>
      <c r="W50" s="27">
        <v>0</v>
      </c>
      <c r="X50" s="27">
        <v>0</v>
      </c>
      <c r="Y50" s="27">
        <v>0</v>
      </c>
      <c r="Z50" s="27">
        <v>0</v>
      </c>
      <c r="AA50" s="27">
        <v>0</v>
      </c>
      <c r="AB50" s="27">
        <v>0</v>
      </c>
      <c r="AC50" s="27">
        <v>0</v>
      </c>
      <c r="AD50" s="31">
        <f t="shared" si="4"/>
        <v>86319</v>
      </c>
      <c r="AE50" s="292">
        <v>1000</v>
      </c>
      <c r="AF50" s="32">
        <v>0</v>
      </c>
      <c r="AG50" s="32">
        <v>0</v>
      </c>
      <c r="AH50" s="32">
        <v>0</v>
      </c>
      <c r="AI50" s="35">
        <f t="shared" si="18"/>
        <v>6017</v>
      </c>
      <c r="AJ50" s="33">
        <f t="shared" si="6"/>
        <v>8423</v>
      </c>
      <c r="AK50" s="32">
        <v>0</v>
      </c>
      <c r="AL50" s="32">
        <v>0</v>
      </c>
      <c r="AM50" s="32">
        <v>0</v>
      </c>
      <c r="AN50" s="32">
        <v>0</v>
      </c>
      <c r="AO50" s="33">
        <f t="shared" si="7"/>
        <v>0</v>
      </c>
      <c r="AP50" s="355">
        <v>0</v>
      </c>
      <c r="AQ50" s="32">
        <v>0</v>
      </c>
      <c r="AR50" s="51">
        <v>0</v>
      </c>
      <c r="AS50" s="51">
        <v>0</v>
      </c>
      <c r="AT50" s="64">
        <v>0</v>
      </c>
      <c r="AU50" s="51">
        <v>0</v>
      </c>
      <c r="AV50" s="35">
        <f t="shared" si="8"/>
        <v>0</v>
      </c>
      <c r="AW50" s="32">
        <v>0</v>
      </c>
      <c r="AX50" s="32">
        <v>0</v>
      </c>
      <c r="AY50" s="32">
        <v>0</v>
      </c>
      <c r="AZ50" s="32">
        <v>0</v>
      </c>
      <c r="BA50" s="51">
        <v>60</v>
      </c>
      <c r="BB50" s="36">
        <f t="shared" si="9"/>
        <v>0</v>
      </c>
      <c r="BC50" s="36">
        <f t="shared" si="10"/>
        <v>0</v>
      </c>
      <c r="BD50" s="51">
        <v>0</v>
      </c>
      <c r="BE50" s="8">
        <v>0</v>
      </c>
      <c r="BF50" s="51">
        <v>0</v>
      </c>
      <c r="BG50" s="8">
        <v>0</v>
      </c>
      <c r="BH50" s="8">
        <v>0</v>
      </c>
      <c r="BI50" s="37">
        <f t="shared" si="11"/>
        <v>15500</v>
      </c>
      <c r="BJ50" s="37">
        <f t="shared" si="14"/>
        <v>70819</v>
      </c>
      <c r="BK50" s="38">
        <v>0</v>
      </c>
      <c r="BL50" s="60" t="s">
        <v>104</v>
      </c>
      <c r="BM50" s="9"/>
    </row>
    <row r="51" spans="1:65" ht="21">
      <c r="A51" s="27">
        <v>48</v>
      </c>
      <c r="B51" s="5">
        <v>32178</v>
      </c>
      <c r="C51" s="296" t="s">
        <v>94</v>
      </c>
      <c r="D51" s="51" t="s">
        <v>87</v>
      </c>
      <c r="E51" s="5">
        <v>7</v>
      </c>
      <c r="F51" s="5">
        <v>1</v>
      </c>
      <c r="G51" s="5">
        <v>1</v>
      </c>
      <c r="H51" s="3">
        <v>30</v>
      </c>
      <c r="I51" s="3">
        <v>66000</v>
      </c>
      <c r="J51" s="70">
        <f>ROUND(I51/30*30,0)-2200</f>
        <v>63800</v>
      </c>
      <c r="K51" s="27">
        <v>0</v>
      </c>
      <c r="L51" s="3">
        <f t="shared" si="2"/>
        <v>21692</v>
      </c>
      <c r="M51" s="8">
        <v>3600</v>
      </c>
      <c r="N51" s="3">
        <f t="shared" si="3"/>
        <v>1224</v>
      </c>
      <c r="O51" s="3">
        <f t="shared" si="17"/>
        <v>11880</v>
      </c>
      <c r="P51" s="30">
        <v>0</v>
      </c>
      <c r="Q51" s="51">
        <v>0</v>
      </c>
      <c r="R51" s="51">
        <v>0</v>
      </c>
      <c r="S51" s="27">
        <v>0</v>
      </c>
      <c r="T51" s="27">
        <v>0</v>
      </c>
      <c r="U51" s="27">
        <v>0</v>
      </c>
      <c r="V51" s="27">
        <v>0</v>
      </c>
      <c r="W51" s="27">
        <v>0</v>
      </c>
      <c r="X51" s="27">
        <v>0</v>
      </c>
      <c r="Y51" s="27">
        <v>0</v>
      </c>
      <c r="Z51" s="27">
        <v>0</v>
      </c>
      <c r="AA51" s="27">
        <v>0</v>
      </c>
      <c r="AB51" s="27">
        <v>0</v>
      </c>
      <c r="AC51" s="27">
        <v>0</v>
      </c>
      <c r="AD51" s="31">
        <f t="shared" si="4"/>
        <v>102196</v>
      </c>
      <c r="AE51" s="292">
        <v>10000</v>
      </c>
      <c r="AF51" s="32">
        <v>0</v>
      </c>
      <c r="AG51" s="32">
        <v>0</v>
      </c>
      <c r="AH51" s="32">
        <v>0</v>
      </c>
      <c r="AI51" s="35">
        <v>0</v>
      </c>
      <c r="AJ51" s="33">
        <f t="shared" si="6"/>
        <v>0</v>
      </c>
      <c r="AK51" s="32">
        <v>0</v>
      </c>
      <c r="AL51" s="32">
        <v>0</v>
      </c>
      <c r="AM51" s="32">
        <v>0</v>
      </c>
      <c r="AN51" s="32">
        <v>0</v>
      </c>
      <c r="AO51" s="33">
        <f t="shared" si="7"/>
        <v>0</v>
      </c>
      <c r="AP51" s="32">
        <v>0</v>
      </c>
      <c r="AQ51" s="32">
        <v>0</v>
      </c>
      <c r="AR51" s="51">
        <v>15000</v>
      </c>
      <c r="AS51" s="51">
        <v>0</v>
      </c>
      <c r="AT51" s="64">
        <v>0</v>
      </c>
      <c r="AU51" s="51">
        <v>0</v>
      </c>
      <c r="AV51" s="35">
        <f t="shared" si="8"/>
        <v>0</v>
      </c>
      <c r="AW51" s="32">
        <v>0</v>
      </c>
      <c r="AX51" s="32">
        <v>0</v>
      </c>
      <c r="AY51" s="32">
        <v>0</v>
      </c>
      <c r="AZ51" s="32">
        <v>0</v>
      </c>
      <c r="BA51" s="51">
        <v>60</v>
      </c>
      <c r="BB51" s="36">
        <f t="shared" si="9"/>
        <v>0</v>
      </c>
      <c r="BC51" s="36">
        <f t="shared" si="10"/>
        <v>0</v>
      </c>
      <c r="BD51" s="51">
        <v>0</v>
      </c>
      <c r="BE51" s="8">
        <v>0</v>
      </c>
      <c r="BF51" s="51">
        <v>0</v>
      </c>
      <c r="BG51" s="8">
        <v>0</v>
      </c>
      <c r="BH51" s="8">
        <v>0</v>
      </c>
      <c r="BI51" s="37">
        <f t="shared" si="11"/>
        <v>25060</v>
      </c>
      <c r="BJ51" s="37">
        <f t="shared" si="14"/>
        <v>77136</v>
      </c>
      <c r="BK51" s="38" t="s">
        <v>556</v>
      </c>
      <c r="BL51" s="60"/>
      <c r="BM51" s="9"/>
    </row>
    <row r="52" spans="1:65" ht="15.75">
      <c r="A52" s="27">
        <v>49</v>
      </c>
      <c r="B52" s="5">
        <v>59099</v>
      </c>
      <c r="C52" s="55" t="s">
        <v>95</v>
      </c>
      <c r="D52" s="51" t="s">
        <v>87</v>
      </c>
      <c r="E52" s="5">
        <v>6</v>
      </c>
      <c r="F52" s="5">
        <v>1</v>
      </c>
      <c r="G52" s="5">
        <v>1</v>
      </c>
      <c r="H52" s="3">
        <v>30</v>
      </c>
      <c r="I52" s="5">
        <v>44900</v>
      </c>
      <c r="J52" s="8">
        <f t="shared" si="1"/>
        <v>44900</v>
      </c>
      <c r="K52" s="52">
        <v>0</v>
      </c>
      <c r="L52" s="3">
        <f t="shared" si="2"/>
        <v>15266</v>
      </c>
      <c r="M52" s="8">
        <v>3600</v>
      </c>
      <c r="N52" s="3">
        <f t="shared" si="3"/>
        <v>1224</v>
      </c>
      <c r="O52" s="3">
        <f t="shared" si="17"/>
        <v>8082</v>
      </c>
      <c r="P52" s="30">
        <f aca="true" t="shared" si="19" ref="P52:P57">ROUND((J52+L52)*0.14,0)</f>
        <v>8423</v>
      </c>
      <c r="Q52" s="8">
        <v>0</v>
      </c>
      <c r="R52" s="8">
        <v>0</v>
      </c>
      <c r="S52" s="27">
        <v>0</v>
      </c>
      <c r="T52" s="27">
        <v>0</v>
      </c>
      <c r="U52" s="27">
        <v>0</v>
      </c>
      <c r="V52" s="27">
        <v>0</v>
      </c>
      <c r="W52" s="27">
        <v>0</v>
      </c>
      <c r="X52" s="27">
        <v>0</v>
      </c>
      <c r="Y52" s="27">
        <v>0</v>
      </c>
      <c r="Z52" s="27">
        <v>0</v>
      </c>
      <c r="AA52" s="27">
        <v>0</v>
      </c>
      <c r="AB52" s="27">
        <v>0</v>
      </c>
      <c r="AC52" s="27">
        <v>0</v>
      </c>
      <c r="AD52" s="31">
        <f t="shared" si="4"/>
        <v>81495</v>
      </c>
      <c r="AE52" s="292">
        <v>3000</v>
      </c>
      <c r="AF52" s="32">
        <v>0</v>
      </c>
      <c r="AG52" s="32">
        <v>0</v>
      </c>
      <c r="AH52" s="32">
        <v>0</v>
      </c>
      <c r="AI52" s="35">
        <f t="shared" si="18"/>
        <v>6017</v>
      </c>
      <c r="AJ52" s="33">
        <f t="shared" si="6"/>
        <v>8423</v>
      </c>
      <c r="AK52" s="32">
        <v>0</v>
      </c>
      <c r="AL52" s="32">
        <v>0</v>
      </c>
      <c r="AM52" s="32">
        <v>0</v>
      </c>
      <c r="AN52" s="32">
        <v>0</v>
      </c>
      <c r="AO52" s="33">
        <f t="shared" si="7"/>
        <v>0</v>
      </c>
      <c r="AP52" s="32">
        <v>0</v>
      </c>
      <c r="AQ52" s="32">
        <v>0</v>
      </c>
      <c r="AR52" s="8">
        <v>0</v>
      </c>
      <c r="AS52" s="8">
        <v>0</v>
      </c>
      <c r="AT52" s="34">
        <v>0</v>
      </c>
      <c r="AU52" s="8">
        <v>0</v>
      </c>
      <c r="AV52" s="35">
        <f t="shared" si="8"/>
        <v>0</v>
      </c>
      <c r="AW52" s="32">
        <v>0</v>
      </c>
      <c r="AX52" s="32">
        <v>0</v>
      </c>
      <c r="AY52" s="32">
        <v>0</v>
      </c>
      <c r="AZ52" s="32">
        <v>0</v>
      </c>
      <c r="BA52" s="8">
        <v>60</v>
      </c>
      <c r="BB52" s="36">
        <f t="shared" si="9"/>
        <v>0</v>
      </c>
      <c r="BC52" s="36">
        <f t="shared" si="10"/>
        <v>0</v>
      </c>
      <c r="BD52" s="8">
        <v>0</v>
      </c>
      <c r="BE52" s="8">
        <v>0</v>
      </c>
      <c r="BF52" s="51">
        <v>0</v>
      </c>
      <c r="BG52" s="8">
        <v>0</v>
      </c>
      <c r="BH52" s="8">
        <v>0</v>
      </c>
      <c r="BI52" s="37">
        <f t="shared" si="11"/>
        <v>17500</v>
      </c>
      <c r="BJ52" s="37">
        <f t="shared" si="14"/>
        <v>63995</v>
      </c>
      <c r="BK52" s="38">
        <v>0</v>
      </c>
      <c r="BL52" s="7"/>
      <c r="BM52" s="7"/>
    </row>
    <row r="53" spans="1:65" ht="15.75">
      <c r="A53" s="27">
        <v>50</v>
      </c>
      <c r="B53" s="28">
        <v>61772</v>
      </c>
      <c r="C53" s="29" t="s">
        <v>148</v>
      </c>
      <c r="D53" s="8" t="s">
        <v>87</v>
      </c>
      <c r="E53" s="3">
        <v>6</v>
      </c>
      <c r="F53" s="3">
        <v>1</v>
      </c>
      <c r="G53" s="3">
        <v>1</v>
      </c>
      <c r="H53" s="3">
        <v>30</v>
      </c>
      <c r="I53" s="3">
        <v>44900</v>
      </c>
      <c r="J53" s="8">
        <f t="shared" si="1"/>
        <v>44900</v>
      </c>
      <c r="K53" s="27">
        <v>0</v>
      </c>
      <c r="L53" s="3">
        <f t="shared" si="2"/>
        <v>15266</v>
      </c>
      <c r="M53" s="8">
        <v>3600</v>
      </c>
      <c r="N53" s="3">
        <f t="shared" si="3"/>
        <v>1224</v>
      </c>
      <c r="O53" s="3">
        <v>0</v>
      </c>
      <c r="P53" s="30">
        <f t="shared" si="19"/>
        <v>8423</v>
      </c>
      <c r="Q53" s="8">
        <v>0</v>
      </c>
      <c r="R53" s="8">
        <v>0</v>
      </c>
      <c r="S53" s="27">
        <v>0</v>
      </c>
      <c r="T53" s="27">
        <v>0</v>
      </c>
      <c r="U53" s="27">
        <v>0</v>
      </c>
      <c r="V53" s="27">
        <v>0</v>
      </c>
      <c r="W53" s="27">
        <v>0</v>
      </c>
      <c r="X53" s="27">
        <v>0</v>
      </c>
      <c r="Y53" s="27">
        <v>0</v>
      </c>
      <c r="Z53" s="27">
        <v>0</v>
      </c>
      <c r="AA53" s="27">
        <v>0</v>
      </c>
      <c r="AB53" s="27">
        <v>0</v>
      </c>
      <c r="AC53" s="27">
        <v>0</v>
      </c>
      <c r="AD53" s="31">
        <f t="shared" si="4"/>
        <v>73413</v>
      </c>
      <c r="AE53" s="292">
        <v>2500</v>
      </c>
      <c r="AF53" s="32">
        <v>0</v>
      </c>
      <c r="AG53" s="32">
        <v>0</v>
      </c>
      <c r="AH53" s="32">
        <v>0</v>
      </c>
      <c r="AI53" s="35">
        <f t="shared" si="18"/>
        <v>6017</v>
      </c>
      <c r="AJ53" s="33">
        <f t="shared" si="6"/>
        <v>8423</v>
      </c>
      <c r="AK53" s="32">
        <v>0</v>
      </c>
      <c r="AL53" s="32">
        <v>0</v>
      </c>
      <c r="AM53" s="32">
        <v>0</v>
      </c>
      <c r="AN53" s="32">
        <v>0</v>
      </c>
      <c r="AO53" s="33">
        <f t="shared" si="7"/>
        <v>0</v>
      </c>
      <c r="AP53" s="32">
        <v>0</v>
      </c>
      <c r="AQ53" s="32">
        <v>0</v>
      </c>
      <c r="AR53" s="8">
        <v>0</v>
      </c>
      <c r="AS53" s="8">
        <v>0</v>
      </c>
      <c r="AT53" s="34">
        <v>0</v>
      </c>
      <c r="AU53" s="8">
        <v>0</v>
      </c>
      <c r="AV53" s="35">
        <f t="shared" si="8"/>
        <v>0</v>
      </c>
      <c r="AW53" s="32">
        <v>0</v>
      </c>
      <c r="AX53" s="32">
        <v>0</v>
      </c>
      <c r="AY53" s="32">
        <v>0</v>
      </c>
      <c r="AZ53" s="32">
        <v>0</v>
      </c>
      <c r="BA53" s="8">
        <v>60</v>
      </c>
      <c r="BB53" s="36">
        <f t="shared" si="9"/>
        <v>0</v>
      </c>
      <c r="BC53" s="36">
        <f t="shared" si="10"/>
        <v>0</v>
      </c>
      <c r="BD53" s="8">
        <f>560+26</f>
        <v>586</v>
      </c>
      <c r="BE53" s="8">
        <v>0</v>
      </c>
      <c r="BF53" s="51">
        <v>0</v>
      </c>
      <c r="BG53" s="8">
        <v>0</v>
      </c>
      <c r="BH53" s="8">
        <v>0</v>
      </c>
      <c r="BI53" s="37">
        <f t="shared" si="11"/>
        <v>17586</v>
      </c>
      <c r="BJ53" s="37">
        <f t="shared" si="14"/>
        <v>55827</v>
      </c>
      <c r="BK53" s="38">
        <v>0</v>
      </c>
      <c r="BL53" s="7"/>
      <c r="BM53" s="7"/>
    </row>
    <row r="54" spans="1:65" ht="21" customHeight="1">
      <c r="A54" s="27">
        <v>51</v>
      </c>
      <c r="B54" s="71">
        <v>59395</v>
      </c>
      <c r="C54" s="51" t="s">
        <v>149</v>
      </c>
      <c r="D54" s="51" t="s">
        <v>87</v>
      </c>
      <c r="E54" s="5">
        <v>6</v>
      </c>
      <c r="F54" s="5">
        <v>1</v>
      </c>
      <c r="G54" s="5">
        <v>1</v>
      </c>
      <c r="H54" s="3">
        <v>30</v>
      </c>
      <c r="I54" s="5">
        <v>44900</v>
      </c>
      <c r="J54" s="8">
        <f t="shared" si="1"/>
        <v>44900</v>
      </c>
      <c r="K54" s="27">
        <v>0</v>
      </c>
      <c r="L54" s="3">
        <f t="shared" si="2"/>
        <v>15266</v>
      </c>
      <c r="M54" s="8">
        <v>3600</v>
      </c>
      <c r="N54" s="3">
        <f t="shared" si="3"/>
        <v>1224</v>
      </c>
      <c r="O54" s="3">
        <f>ROUND((I54)*18%,0)</f>
        <v>8082</v>
      </c>
      <c r="P54" s="30">
        <f t="shared" si="19"/>
        <v>8423</v>
      </c>
      <c r="Q54" s="8">
        <v>0</v>
      </c>
      <c r="R54" s="8">
        <v>0</v>
      </c>
      <c r="S54" s="27">
        <v>0</v>
      </c>
      <c r="T54" s="27">
        <v>0</v>
      </c>
      <c r="U54" s="27">
        <v>0</v>
      </c>
      <c r="V54" s="27">
        <v>0</v>
      </c>
      <c r="W54" s="27">
        <v>0</v>
      </c>
      <c r="X54" s="27">
        <v>0</v>
      </c>
      <c r="Y54" s="27">
        <v>0</v>
      </c>
      <c r="Z54" s="27">
        <v>0</v>
      </c>
      <c r="AA54" s="27">
        <v>0</v>
      </c>
      <c r="AB54" s="27">
        <v>0</v>
      </c>
      <c r="AC54" s="27">
        <v>0</v>
      </c>
      <c r="AD54" s="31">
        <f t="shared" si="4"/>
        <v>81495</v>
      </c>
      <c r="AE54" s="292">
        <v>1000</v>
      </c>
      <c r="AF54" s="32">
        <v>0</v>
      </c>
      <c r="AG54" s="32">
        <v>0</v>
      </c>
      <c r="AH54" s="32">
        <v>0</v>
      </c>
      <c r="AI54" s="35">
        <f t="shared" si="18"/>
        <v>6017</v>
      </c>
      <c r="AJ54" s="33">
        <f t="shared" si="6"/>
        <v>8423</v>
      </c>
      <c r="AK54" s="32">
        <v>0</v>
      </c>
      <c r="AL54" s="32">
        <v>0</v>
      </c>
      <c r="AM54" s="32">
        <v>0</v>
      </c>
      <c r="AN54" s="32">
        <v>0</v>
      </c>
      <c r="AO54" s="33">
        <f t="shared" si="7"/>
        <v>0</v>
      </c>
      <c r="AP54" s="32">
        <v>0</v>
      </c>
      <c r="AQ54" s="32">
        <v>0</v>
      </c>
      <c r="AR54" s="8">
        <v>0</v>
      </c>
      <c r="AS54" s="8">
        <v>0</v>
      </c>
      <c r="AT54" s="34">
        <v>0</v>
      </c>
      <c r="AU54" s="8">
        <v>0</v>
      </c>
      <c r="AV54" s="35">
        <f t="shared" si="8"/>
        <v>0</v>
      </c>
      <c r="AW54" s="32">
        <v>0</v>
      </c>
      <c r="AX54" s="32">
        <v>0</v>
      </c>
      <c r="AY54" s="32">
        <v>0</v>
      </c>
      <c r="AZ54" s="32">
        <v>0</v>
      </c>
      <c r="BA54" s="8">
        <v>60</v>
      </c>
      <c r="BB54" s="36">
        <f t="shared" si="9"/>
        <v>0</v>
      </c>
      <c r="BC54" s="36">
        <f t="shared" si="10"/>
        <v>0</v>
      </c>
      <c r="BD54" s="8">
        <v>0</v>
      </c>
      <c r="BE54" s="8">
        <v>0</v>
      </c>
      <c r="BF54" s="51">
        <v>0</v>
      </c>
      <c r="BG54" s="8">
        <v>0</v>
      </c>
      <c r="BH54" s="8">
        <v>0</v>
      </c>
      <c r="BI54" s="37">
        <f t="shared" si="11"/>
        <v>15500</v>
      </c>
      <c r="BJ54" s="37">
        <f t="shared" si="14"/>
        <v>65995</v>
      </c>
      <c r="BK54" s="352">
        <v>0</v>
      </c>
      <c r="BL54" s="7"/>
      <c r="BM54" s="7"/>
    </row>
    <row r="55" spans="1:65" ht="15.75">
      <c r="A55" s="27">
        <v>52</v>
      </c>
      <c r="B55" s="28">
        <v>57065</v>
      </c>
      <c r="C55" s="29" t="s">
        <v>150</v>
      </c>
      <c r="D55" s="8" t="s">
        <v>87</v>
      </c>
      <c r="E55" s="3">
        <v>6</v>
      </c>
      <c r="F55" s="3">
        <v>1</v>
      </c>
      <c r="G55" s="3">
        <v>1</v>
      </c>
      <c r="H55" s="3">
        <v>30</v>
      </c>
      <c r="I55" s="3">
        <v>44900</v>
      </c>
      <c r="J55" s="8">
        <f t="shared" si="1"/>
        <v>44900</v>
      </c>
      <c r="K55" s="52">
        <v>0</v>
      </c>
      <c r="L55" s="3">
        <f t="shared" si="2"/>
        <v>15266</v>
      </c>
      <c r="M55" s="8">
        <v>3600</v>
      </c>
      <c r="N55" s="3">
        <f t="shared" si="3"/>
        <v>1224</v>
      </c>
      <c r="O55" s="3">
        <f aca="true" t="shared" si="20" ref="O55:O74">ROUND((I55)*18%,0)</f>
        <v>8082</v>
      </c>
      <c r="P55" s="30">
        <f t="shared" si="19"/>
        <v>8423</v>
      </c>
      <c r="Q55" s="8">
        <v>0</v>
      </c>
      <c r="R55" s="8">
        <v>0</v>
      </c>
      <c r="S55" s="27">
        <v>0</v>
      </c>
      <c r="T55" s="27">
        <v>0</v>
      </c>
      <c r="U55" s="27">
        <v>0</v>
      </c>
      <c r="V55" s="27">
        <v>0</v>
      </c>
      <c r="W55" s="27">
        <v>0</v>
      </c>
      <c r="X55" s="27">
        <v>0</v>
      </c>
      <c r="Y55" s="27">
        <v>0</v>
      </c>
      <c r="Z55" s="27">
        <v>0</v>
      </c>
      <c r="AA55" s="27">
        <v>0</v>
      </c>
      <c r="AB55" s="27">
        <v>0</v>
      </c>
      <c r="AC55" s="27">
        <v>0</v>
      </c>
      <c r="AD55" s="31">
        <f t="shared" si="4"/>
        <v>81495</v>
      </c>
      <c r="AE55" s="292">
        <v>1000</v>
      </c>
      <c r="AF55" s="32">
        <v>0</v>
      </c>
      <c r="AG55" s="32">
        <v>0</v>
      </c>
      <c r="AH55" s="32">
        <v>0</v>
      </c>
      <c r="AI55" s="35">
        <f t="shared" si="18"/>
        <v>6017</v>
      </c>
      <c r="AJ55" s="33">
        <f t="shared" si="6"/>
        <v>8423</v>
      </c>
      <c r="AK55" s="32">
        <v>0</v>
      </c>
      <c r="AL55" s="32">
        <v>0</v>
      </c>
      <c r="AM55" s="32">
        <v>0</v>
      </c>
      <c r="AN55" s="32">
        <v>0</v>
      </c>
      <c r="AO55" s="33">
        <f t="shared" si="7"/>
        <v>0</v>
      </c>
      <c r="AP55" s="354">
        <v>0</v>
      </c>
      <c r="AQ55" s="32">
        <v>0</v>
      </c>
      <c r="AR55" s="8">
        <v>0</v>
      </c>
      <c r="AS55" s="8">
        <v>0</v>
      </c>
      <c r="AT55" s="34">
        <v>0</v>
      </c>
      <c r="AU55" s="8">
        <v>0</v>
      </c>
      <c r="AV55" s="35">
        <f t="shared" si="8"/>
        <v>0</v>
      </c>
      <c r="AW55" s="32">
        <v>0</v>
      </c>
      <c r="AX55" s="32">
        <v>0</v>
      </c>
      <c r="AY55" s="32">
        <v>0</v>
      </c>
      <c r="AZ55" s="32">
        <v>0</v>
      </c>
      <c r="BA55" s="8">
        <v>60</v>
      </c>
      <c r="BB55" s="36">
        <f t="shared" si="9"/>
        <v>0</v>
      </c>
      <c r="BC55" s="36">
        <f t="shared" si="10"/>
        <v>0</v>
      </c>
      <c r="BD55" s="8">
        <v>0</v>
      </c>
      <c r="BE55" s="8">
        <v>0</v>
      </c>
      <c r="BF55" s="51">
        <v>0</v>
      </c>
      <c r="BG55" s="8">
        <v>0</v>
      </c>
      <c r="BH55" s="8">
        <v>0</v>
      </c>
      <c r="BI55" s="37">
        <f t="shared" si="11"/>
        <v>15500</v>
      </c>
      <c r="BJ55" s="37">
        <f t="shared" si="14"/>
        <v>65995</v>
      </c>
      <c r="BK55" s="38">
        <v>0</v>
      </c>
      <c r="BL55" s="7"/>
      <c r="BM55" s="7"/>
    </row>
    <row r="56" spans="1:65" ht="28.5" customHeight="1">
      <c r="A56" s="27">
        <v>53</v>
      </c>
      <c r="B56" s="71">
        <v>70053</v>
      </c>
      <c r="C56" s="55" t="s">
        <v>143</v>
      </c>
      <c r="D56" s="51" t="s">
        <v>87</v>
      </c>
      <c r="E56" s="3">
        <v>6</v>
      </c>
      <c r="F56" s="3">
        <v>1</v>
      </c>
      <c r="G56" s="3">
        <v>1</v>
      </c>
      <c r="H56" s="3">
        <v>30</v>
      </c>
      <c r="I56" s="3">
        <v>41100</v>
      </c>
      <c r="J56" s="8">
        <f t="shared" si="1"/>
        <v>41100</v>
      </c>
      <c r="K56" s="52">
        <v>0</v>
      </c>
      <c r="L56" s="3">
        <f t="shared" si="2"/>
        <v>13974</v>
      </c>
      <c r="M56" s="51">
        <f>3600</f>
        <v>3600</v>
      </c>
      <c r="N56" s="3">
        <f t="shared" si="3"/>
        <v>1224</v>
      </c>
      <c r="O56" s="3">
        <f t="shared" si="20"/>
        <v>7398</v>
      </c>
      <c r="P56" s="30">
        <f t="shared" si="19"/>
        <v>7710</v>
      </c>
      <c r="Q56" s="8">
        <v>0</v>
      </c>
      <c r="R56" s="8">
        <v>0</v>
      </c>
      <c r="S56" s="27">
        <v>0</v>
      </c>
      <c r="T56" s="27">
        <v>0</v>
      </c>
      <c r="U56" s="27">
        <v>0</v>
      </c>
      <c r="V56" s="27">
        <v>0</v>
      </c>
      <c r="W56" s="27">
        <v>0</v>
      </c>
      <c r="X56" s="27">
        <v>0</v>
      </c>
      <c r="Y56" s="27">
        <v>0</v>
      </c>
      <c r="Z56" s="27">
        <v>0</v>
      </c>
      <c r="AA56" s="27">
        <v>0</v>
      </c>
      <c r="AB56" s="27">
        <v>0</v>
      </c>
      <c r="AC56" s="27">
        <v>0</v>
      </c>
      <c r="AD56" s="31">
        <f t="shared" si="4"/>
        <v>75006</v>
      </c>
      <c r="AE56" s="292">
        <v>3500</v>
      </c>
      <c r="AF56" s="32">
        <v>0</v>
      </c>
      <c r="AG56" s="32">
        <v>0</v>
      </c>
      <c r="AH56" s="32">
        <v>0</v>
      </c>
      <c r="AI56" s="35">
        <f t="shared" si="18"/>
        <v>5507</v>
      </c>
      <c r="AJ56" s="33">
        <f t="shared" si="6"/>
        <v>7710</v>
      </c>
      <c r="AK56" s="32">
        <v>0</v>
      </c>
      <c r="AL56" s="32">
        <v>0</v>
      </c>
      <c r="AM56" s="32">
        <v>0</v>
      </c>
      <c r="AN56" s="32">
        <v>0</v>
      </c>
      <c r="AO56" s="33">
        <f t="shared" si="7"/>
        <v>0</v>
      </c>
      <c r="AP56" s="32">
        <v>0</v>
      </c>
      <c r="AQ56" s="32">
        <v>0</v>
      </c>
      <c r="AR56" s="8">
        <v>0</v>
      </c>
      <c r="AS56" s="8">
        <v>0</v>
      </c>
      <c r="AT56" s="34">
        <v>0</v>
      </c>
      <c r="AU56" s="8">
        <v>0</v>
      </c>
      <c r="AV56" s="35">
        <f t="shared" si="8"/>
        <v>0</v>
      </c>
      <c r="AW56" s="32">
        <v>0</v>
      </c>
      <c r="AX56" s="32">
        <v>0</v>
      </c>
      <c r="AY56" s="32">
        <v>0</v>
      </c>
      <c r="AZ56" s="32">
        <v>0</v>
      </c>
      <c r="BA56" s="8">
        <v>60</v>
      </c>
      <c r="BB56" s="36">
        <f t="shared" si="9"/>
        <v>0</v>
      </c>
      <c r="BC56" s="36">
        <f t="shared" si="10"/>
        <v>0</v>
      </c>
      <c r="BD56" s="8">
        <v>0</v>
      </c>
      <c r="BE56" s="8">
        <v>0</v>
      </c>
      <c r="BF56" s="51">
        <v>0</v>
      </c>
      <c r="BG56" s="8">
        <v>0</v>
      </c>
      <c r="BH56" s="8">
        <v>0</v>
      </c>
      <c r="BI56" s="37">
        <f t="shared" si="11"/>
        <v>16777</v>
      </c>
      <c r="BJ56" s="37">
        <f t="shared" si="14"/>
        <v>58229</v>
      </c>
      <c r="BK56" s="38">
        <v>0</v>
      </c>
      <c r="BL56" s="7"/>
      <c r="BM56" s="7"/>
    </row>
    <row r="57" spans="1:65" ht="15.75">
      <c r="A57" s="27">
        <v>54</v>
      </c>
      <c r="B57" s="71">
        <v>73133</v>
      </c>
      <c r="C57" s="55" t="s">
        <v>144</v>
      </c>
      <c r="D57" s="51" t="s">
        <v>87</v>
      </c>
      <c r="E57" s="3">
        <v>6</v>
      </c>
      <c r="F57" s="3">
        <v>1</v>
      </c>
      <c r="G57" s="3">
        <v>1</v>
      </c>
      <c r="H57" s="3">
        <v>30</v>
      </c>
      <c r="I57" s="3">
        <v>41100</v>
      </c>
      <c r="J57" s="8">
        <f t="shared" si="1"/>
        <v>41100</v>
      </c>
      <c r="K57" s="52">
        <v>0</v>
      </c>
      <c r="L57" s="3">
        <f t="shared" si="2"/>
        <v>13974</v>
      </c>
      <c r="M57" s="51">
        <f>3600</f>
        <v>3600</v>
      </c>
      <c r="N57" s="3">
        <f t="shared" si="3"/>
        <v>1224</v>
      </c>
      <c r="O57" s="3">
        <f t="shared" si="20"/>
        <v>7398</v>
      </c>
      <c r="P57" s="30">
        <f t="shared" si="19"/>
        <v>7710</v>
      </c>
      <c r="Q57" s="8">
        <v>0</v>
      </c>
      <c r="R57" s="8">
        <v>0</v>
      </c>
      <c r="S57" s="27">
        <v>0</v>
      </c>
      <c r="T57" s="27">
        <v>0</v>
      </c>
      <c r="U57" s="27">
        <v>0</v>
      </c>
      <c r="V57" s="27">
        <v>0</v>
      </c>
      <c r="W57" s="27">
        <v>0</v>
      </c>
      <c r="X57" s="27">
        <v>0</v>
      </c>
      <c r="Y57" s="27">
        <v>0</v>
      </c>
      <c r="Z57" s="27">
        <v>0</v>
      </c>
      <c r="AA57" s="27">
        <v>0</v>
      </c>
      <c r="AB57" s="27">
        <v>0</v>
      </c>
      <c r="AC57" s="27">
        <v>0</v>
      </c>
      <c r="AD57" s="31">
        <f t="shared" si="4"/>
        <v>75006</v>
      </c>
      <c r="AE57" s="292">
        <v>3500</v>
      </c>
      <c r="AF57" s="32">
        <v>0</v>
      </c>
      <c r="AG57" s="32">
        <v>0</v>
      </c>
      <c r="AH57" s="32">
        <v>0</v>
      </c>
      <c r="AI57" s="35">
        <f t="shared" si="18"/>
        <v>5507</v>
      </c>
      <c r="AJ57" s="33">
        <f t="shared" si="6"/>
        <v>7710</v>
      </c>
      <c r="AK57" s="32">
        <v>0</v>
      </c>
      <c r="AL57" s="32">
        <v>0</v>
      </c>
      <c r="AM57" s="32">
        <v>0</v>
      </c>
      <c r="AN57" s="32">
        <v>0</v>
      </c>
      <c r="AO57" s="33">
        <f t="shared" si="7"/>
        <v>0</v>
      </c>
      <c r="AP57" s="355">
        <v>0</v>
      </c>
      <c r="AQ57" s="32">
        <v>0</v>
      </c>
      <c r="AR57" s="8">
        <v>0</v>
      </c>
      <c r="AS57" s="8">
        <v>0</v>
      </c>
      <c r="AT57" s="34">
        <v>0</v>
      </c>
      <c r="AU57" s="8">
        <v>0</v>
      </c>
      <c r="AV57" s="35">
        <v>0</v>
      </c>
      <c r="AW57" s="32">
        <v>0</v>
      </c>
      <c r="AX57" s="32">
        <v>0</v>
      </c>
      <c r="AY57" s="32">
        <v>0</v>
      </c>
      <c r="AZ57" s="32">
        <v>0</v>
      </c>
      <c r="BA57" s="8">
        <v>60</v>
      </c>
      <c r="BB57" s="36">
        <f t="shared" si="9"/>
        <v>0</v>
      </c>
      <c r="BC57" s="36">
        <f t="shared" si="10"/>
        <v>0</v>
      </c>
      <c r="BD57" s="8">
        <v>0</v>
      </c>
      <c r="BE57" s="8">
        <v>0</v>
      </c>
      <c r="BF57" s="51">
        <v>0</v>
      </c>
      <c r="BG57" s="8">
        <v>0</v>
      </c>
      <c r="BH57" s="51">
        <v>0</v>
      </c>
      <c r="BI57" s="37">
        <f t="shared" si="11"/>
        <v>16777</v>
      </c>
      <c r="BJ57" s="37">
        <f t="shared" si="14"/>
        <v>58229</v>
      </c>
      <c r="BK57" s="38">
        <v>0</v>
      </c>
      <c r="BL57" s="7"/>
      <c r="BM57" s="7"/>
    </row>
    <row r="58" spans="1:65" ht="15.75">
      <c r="A58" s="27">
        <v>55</v>
      </c>
      <c r="B58" s="28">
        <v>32187</v>
      </c>
      <c r="C58" s="29" t="s">
        <v>158</v>
      </c>
      <c r="D58" s="8" t="s">
        <v>87</v>
      </c>
      <c r="E58" s="3">
        <v>7</v>
      </c>
      <c r="F58" s="3">
        <v>1</v>
      </c>
      <c r="G58" s="3">
        <v>1</v>
      </c>
      <c r="H58" s="3">
        <v>30</v>
      </c>
      <c r="I58" s="3">
        <v>72100</v>
      </c>
      <c r="J58" s="8">
        <f t="shared" si="1"/>
        <v>72100</v>
      </c>
      <c r="K58" s="52">
        <v>0</v>
      </c>
      <c r="L58" s="3">
        <f t="shared" si="2"/>
        <v>24514</v>
      </c>
      <c r="M58" s="8">
        <v>3600</v>
      </c>
      <c r="N58" s="3">
        <f t="shared" si="3"/>
        <v>1224</v>
      </c>
      <c r="O58" s="3">
        <f t="shared" si="20"/>
        <v>12978</v>
      </c>
      <c r="P58" s="30">
        <v>0</v>
      </c>
      <c r="Q58" s="8">
        <v>0</v>
      </c>
      <c r="R58" s="8">
        <v>0</v>
      </c>
      <c r="S58" s="27">
        <v>0</v>
      </c>
      <c r="T58" s="27">
        <v>0</v>
      </c>
      <c r="U58" s="27">
        <v>0</v>
      </c>
      <c r="V58" s="27">
        <v>0</v>
      </c>
      <c r="W58" s="27">
        <v>0</v>
      </c>
      <c r="X58" s="27">
        <v>0</v>
      </c>
      <c r="Y58" s="27">
        <v>0</v>
      </c>
      <c r="Z58" s="27">
        <v>0</v>
      </c>
      <c r="AA58" s="27">
        <v>0</v>
      </c>
      <c r="AB58" s="27">
        <v>0</v>
      </c>
      <c r="AC58" s="27">
        <v>0</v>
      </c>
      <c r="AD58" s="31">
        <f t="shared" si="4"/>
        <v>114416</v>
      </c>
      <c r="AE58" s="292">
        <v>11000</v>
      </c>
      <c r="AF58" s="32">
        <v>0</v>
      </c>
      <c r="AG58" s="32">
        <v>0</v>
      </c>
      <c r="AH58" s="32">
        <v>0</v>
      </c>
      <c r="AI58" s="33">
        <v>0</v>
      </c>
      <c r="AJ58" s="33">
        <v>0</v>
      </c>
      <c r="AK58" s="32">
        <v>0</v>
      </c>
      <c r="AL58" s="32">
        <v>0</v>
      </c>
      <c r="AM58" s="32">
        <v>0</v>
      </c>
      <c r="AN58" s="32">
        <v>0</v>
      </c>
      <c r="AO58" s="33">
        <f t="shared" si="7"/>
        <v>0</v>
      </c>
      <c r="AP58" s="32">
        <v>0</v>
      </c>
      <c r="AQ58" s="32">
        <v>0</v>
      </c>
      <c r="AR58" s="360">
        <v>20000</v>
      </c>
      <c r="AS58" s="8">
        <v>0</v>
      </c>
      <c r="AT58" s="34">
        <v>0</v>
      </c>
      <c r="AU58" s="8">
        <v>0</v>
      </c>
      <c r="AV58" s="35">
        <v>0</v>
      </c>
      <c r="AW58" s="32">
        <v>0</v>
      </c>
      <c r="AX58" s="32">
        <v>0</v>
      </c>
      <c r="AY58" s="32">
        <v>0</v>
      </c>
      <c r="AZ58" s="32">
        <v>0</v>
      </c>
      <c r="BA58" s="8">
        <v>60</v>
      </c>
      <c r="BB58" s="36">
        <f t="shared" si="9"/>
        <v>0</v>
      </c>
      <c r="BC58" s="36">
        <f t="shared" si="10"/>
        <v>0</v>
      </c>
      <c r="BD58" s="8">
        <v>0</v>
      </c>
      <c r="BE58" s="8">
        <v>0</v>
      </c>
      <c r="BF58" s="51">
        <v>0</v>
      </c>
      <c r="BG58" s="8">
        <v>0</v>
      </c>
      <c r="BH58" s="51">
        <v>0</v>
      </c>
      <c r="BI58" s="37">
        <f t="shared" si="11"/>
        <v>31060</v>
      </c>
      <c r="BJ58" s="37">
        <f t="shared" si="14"/>
        <v>83356</v>
      </c>
      <c r="BK58" s="38">
        <v>0</v>
      </c>
      <c r="BL58" s="7"/>
      <c r="BM58" s="7"/>
    </row>
    <row r="59" spans="1:65" ht="15.75">
      <c r="A59" s="27">
        <v>56</v>
      </c>
      <c r="B59" s="28">
        <v>45060</v>
      </c>
      <c r="C59" s="29" t="s">
        <v>159</v>
      </c>
      <c r="D59" s="8" t="s">
        <v>87</v>
      </c>
      <c r="E59" s="361">
        <v>7</v>
      </c>
      <c r="F59" s="3">
        <v>1</v>
      </c>
      <c r="G59" s="3">
        <v>1</v>
      </c>
      <c r="H59" s="3">
        <v>30</v>
      </c>
      <c r="I59" s="3">
        <v>52000</v>
      </c>
      <c r="J59" s="8">
        <f t="shared" si="1"/>
        <v>52000</v>
      </c>
      <c r="K59" s="52">
        <v>0</v>
      </c>
      <c r="L59" s="3">
        <f t="shared" si="2"/>
        <v>17680</v>
      </c>
      <c r="M59" s="8">
        <v>3600</v>
      </c>
      <c r="N59" s="3">
        <f t="shared" si="3"/>
        <v>1224</v>
      </c>
      <c r="O59" s="3">
        <f t="shared" si="20"/>
        <v>9360</v>
      </c>
      <c r="P59" s="30">
        <f aca="true" t="shared" si="21" ref="P59:P70">ROUND((J59+L59)*0.14,0)</f>
        <v>9755</v>
      </c>
      <c r="Q59" s="8">
        <v>0</v>
      </c>
      <c r="R59" s="8">
        <v>0</v>
      </c>
      <c r="S59" s="27">
        <v>0</v>
      </c>
      <c r="T59" s="27">
        <v>0</v>
      </c>
      <c r="U59" s="27">
        <v>0</v>
      </c>
      <c r="V59" s="27">
        <v>0</v>
      </c>
      <c r="W59" s="27">
        <v>0</v>
      </c>
      <c r="X59" s="27">
        <v>0</v>
      </c>
      <c r="Y59" s="27">
        <v>0</v>
      </c>
      <c r="Z59" s="27">
        <v>0</v>
      </c>
      <c r="AA59" s="27">
        <v>0</v>
      </c>
      <c r="AB59" s="27">
        <v>0</v>
      </c>
      <c r="AC59" s="27">
        <v>0</v>
      </c>
      <c r="AD59" s="31">
        <f t="shared" si="4"/>
        <v>93619</v>
      </c>
      <c r="AE59" s="292">
        <v>5500</v>
      </c>
      <c r="AF59" s="32">
        <v>0</v>
      </c>
      <c r="AG59" s="32">
        <v>0</v>
      </c>
      <c r="AH59" s="32">
        <v>0</v>
      </c>
      <c r="AI59" s="35">
        <f t="shared" si="18"/>
        <v>6968</v>
      </c>
      <c r="AJ59" s="33">
        <f aca="true" t="shared" si="22" ref="AJ59:AJ67">P59</f>
        <v>9755</v>
      </c>
      <c r="AK59" s="32">
        <v>0</v>
      </c>
      <c r="AL59" s="32">
        <v>0</v>
      </c>
      <c r="AM59" s="32">
        <v>0</v>
      </c>
      <c r="AN59" s="32">
        <v>0</v>
      </c>
      <c r="AO59" s="33">
        <f t="shared" si="7"/>
        <v>0</v>
      </c>
      <c r="AP59" s="355">
        <v>0</v>
      </c>
      <c r="AQ59" s="32">
        <v>0</v>
      </c>
      <c r="AR59" s="8">
        <v>0</v>
      </c>
      <c r="AS59" s="8">
        <v>0</v>
      </c>
      <c r="AT59" s="34">
        <v>0</v>
      </c>
      <c r="AU59" s="8">
        <v>0</v>
      </c>
      <c r="AV59" s="35">
        <v>0</v>
      </c>
      <c r="AW59" s="32">
        <v>0</v>
      </c>
      <c r="AX59" s="32">
        <v>0</v>
      </c>
      <c r="AY59" s="32">
        <v>0</v>
      </c>
      <c r="AZ59" s="32">
        <v>0</v>
      </c>
      <c r="BA59" s="8">
        <v>60</v>
      </c>
      <c r="BB59" s="36">
        <f t="shared" si="9"/>
        <v>0</v>
      </c>
      <c r="BC59" s="36">
        <f t="shared" si="10"/>
        <v>0</v>
      </c>
      <c r="BD59" s="8">
        <v>0</v>
      </c>
      <c r="BE59" s="8">
        <v>0</v>
      </c>
      <c r="BF59" s="51">
        <v>0</v>
      </c>
      <c r="BG59" s="8">
        <v>0</v>
      </c>
      <c r="BH59" s="51">
        <v>0</v>
      </c>
      <c r="BI59" s="37">
        <f t="shared" si="11"/>
        <v>22283</v>
      </c>
      <c r="BJ59" s="37">
        <f t="shared" si="14"/>
        <v>71336</v>
      </c>
      <c r="BK59" s="38">
        <v>0</v>
      </c>
      <c r="BL59" s="7"/>
      <c r="BM59" s="7"/>
    </row>
    <row r="60" spans="1:65" ht="15.75">
      <c r="A60" s="27">
        <v>57</v>
      </c>
      <c r="B60" s="71">
        <v>61348</v>
      </c>
      <c r="C60" s="55" t="s">
        <v>160</v>
      </c>
      <c r="D60" s="51" t="s">
        <v>87</v>
      </c>
      <c r="E60" s="5">
        <v>6</v>
      </c>
      <c r="F60" s="5">
        <v>1</v>
      </c>
      <c r="G60" s="5">
        <v>1</v>
      </c>
      <c r="H60" s="3">
        <v>30</v>
      </c>
      <c r="I60" s="5">
        <v>44900</v>
      </c>
      <c r="J60" s="8">
        <f t="shared" si="1"/>
        <v>44900</v>
      </c>
      <c r="K60" s="52">
        <v>0</v>
      </c>
      <c r="L60" s="3">
        <f t="shared" si="2"/>
        <v>15266</v>
      </c>
      <c r="M60" s="51">
        <f>3600</f>
        <v>3600</v>
      </c>
      <c r="N60" s="3">
        <f t="shared" si="3"/>
        <v>1224</v>
      </c>
      <c r="O60" s="3">
        <f t="shared" si="20"/>
        <v>8082</v>
      </c>
      <c r="P60" s="30">
        <f t="shared" si="21"/>
        <v>8423</v>
      </c>
      <c r="Q60" s="8">
        <v>0</v>
      </c>
      <c r="R60" s="8">
        <v>0</v>
      </c>
      <c r="S60" s="27">
        <v>0</v>
      </c>
      <c r="T60" s="27">
        <v>0</v>
      </c>
      <c r="U60" s="27">
        <v>0</v>
      </c>
      <c r="V60" s="27">
        <v>0</v>
      </c>
      <c r="W60" s="27">
        <v>0</v>
      </c>
      <c r="X60" s="27">
        <v>0</v>
      </c>
      <c r="Y60" s="27">
        <v>0</v>
      </c>
      <c r="Z60" s="27">
        <v>0</v>
      </c>
      <c r="AA60" s="27">
        <v>0</v>
      </c>
      <c r="AB60" s="27">
        <v>0</v>
      </c>
      <c r="AC60" s="27">
        <v>0</v>
      </c>
      <c r="AD60" s="31">
        <f t="shared" si="4"/>
        <v>81495</v>
      </c>
      <c r="AE60" s="292">
        <v>4000</v>
      </c>
      <c r="AF60" s="32">
        <v>0</v>
      </c>
      <c r="AG60" s="32">
        <v>0</v>
      </c>
      <c r="AH60" s="32">
        <v>0</v>
      </c>
      <c r="AI60" s="35">
        <f t="shared" si="18"/>
        <v>6017</v>
      </c>
      <c r="AJ60" s="33">
        <f t="shared" si="22"/>
        <v>8423</v>
      </c>
      <c r="AK60" s="32">
        <v>0</v>
      </c>
      <c r="AL60" s="32">
        <v>0</v>
      </c>
      <c r="AM60" s="32">
        <v>0</v>
      </c>
      <c r="AN60" s="32">
        <v>0</v>
      </c>
      <c r="AO60" s="33">
        <f t="shared" si="7"/>
        <v>0</v>
      </c>
      <c r="AP60" s="355">
        <v>0</v>
      </c>
      <c r="AQ60" s="32">
        <v>0</v>
      </c>
      <c r="AR60" s="8">
        <v>0</v>
      </c>
      <c r="AS60" s="8">
        <v>0</v>
      </c>
      <c r="AT60" s="34">
        <v>0</v>
      </c>
      <c r="AU60" s="8">
        <v>0</v>
      </c>
      <c r="AV60" s="35">
        <v>0</v>
      </c>
      <c r="AW60" s="32">
        <v>0</v>
      </c>
      <c r="AX60" s="32">
        <v>0</v>
      </c>
      <c r="AY60" s="32">
        <v>0</v>
      </c>
      <c r="AZ60" s="32">
        <v>0</v>
      </c>
      <c r="BA60" s="8">
        <v>60</v>
      </c>
      <c r="BB60" s="36">
        <f t="shared" si="9"/>
        <v>0</v>
      </c>
      <c r="BC60" s="36">
        <f t="shared" si="10"/>
        <v>0</v>
      </c>
      <c r="BD60" s="8">
        <v>0</v>
      </c>
      <c r="BE60" s="8">
        <v>0</v>
      </c>
      <c r="BF60" s="51">
        <v>0</v>
      </c>
      <c r="BG60" s="8">
        <v>0</v>
      </c>
      <c r="BH60" s="51">
        <v>0</v>
      </c>
      <c r="BI60" s="37">
        <f t="shared" si="11"/>
        <v>18500</v>
      </c>
      <c r="BJ60" s="37">
        <f t="shared" si="14"/>
        <v>62995</v>
      </c>
      <c r="BK60" s="38">
        <v>0</v>
      </c>
      <c r="BL60" s="7"/>
      <c r="BM60" s="7"/>
    </row>
    <row r="61" spans="1:65" ht="15.75">
      <c r="A61" s="27">
        <v>58</v>
      </c>
      <c r="B61" s="28">
        <v>59587</v>
      </c>
      <c r="C61" s="29" t="s">
        <v>161</v>
      </c>
      <c r="D61" s="8" t="s">
        <v>87</v>
      </c>
      <c r="E61" s="3">
        <v>6</v>
      </c>
      <c r="F61" s="3">
        <v>1</v>
      </c>
      <c r="G61" s="3">
        <v>1</v>
      </c>
      <c r="H61" s="3">
        <v>30</v>
      </c>
      <c r="I61" s="5">
        <v>44900</v>
      </c>
      <c r="J61" s="8">
        <f t="shared" si="1"/>
        <v>44900</v>
      </c>
      <c r="K61" s="52">
        <v>0</v>
      </c>
      <c r="L61" s="3">
        <f t="shared" si="2"/>
        <v>15266</v>
      </c>
      <c r="M61" s="8">
        <v>3600</v>
      </c>
      <c r="N61" s="3">
        <f t="shared" si="3"/>
        <v>1224</v>
      </c>
      <c r="O61" s="3">
        <f t="shared" si="20"/>
        <v>8082</v>
      </c>
      <c r="P61" s="30">
        <f t="shared" si="21"/>
        <v>8423</v>
      </c>
      <c r="Q61" s="8">
        <v>0</v>
      </c>
      <c r="R61" s="8">
        <v>0</v>
      </c>
      <c r="S61" s="27">
        <v>0</v>
      </c>
      <c r="T61" s="27">
        <v>0</v>
      </c>
      <c r="U61" s="27">
        <v>0</v>
      </c>
      <c r="V61" s="27">
        <v>0</v>
      </c>
      <c r="W61" s="27">
        <v>0</v>
      </c>
      <c r="X61" s="27">
        <v>0</v>
      </c>
      <c r="Y61" s="27">
        <v>0</v>
      </c>
      <c r="Z61" s="27">
        <v>0</v>
      </c>
      <c r="AA61" s="27">
        <v>0</v>
      </c>
      <c r="AB61" s="27">
        <v>0</v>
      </c>
      <c r="AC61" s="27">
        <v>0</v>
      </c>
      <c r="AD61" s="31">
        <f t="shared" si="4"/>
        <v>81495</v>
      </c>
      <c r="AE61" s="292">
        <v>1000</v>
      </c>
      <c r="AF61" s="32">
        <v>0</v>
      </c>
      <c r="AG61" s="32">
        <v>0</v>
      </c>
      <c r="AH61" s="32">
        <v>0</v>
      </c>
      <c r="AI61" s="35">
        <f t="shared" si="18"/>
        <v>6017</v>
      </c>
      <c r="AJ61" s="33">
        <f t="shared" si="22"/>
        <v>8423</v>
      </c>
      <c r="AK61" s="32">
        <v>0</v>
      </c>
      <c r="AL61" s="32">
        <v>0</v>
      </c>
      <c r="AM61" s="32">
        <v>0</v>
      </c>
      <c r="AN61" s="32">
        <v>0</v>
      </c>
      <c r="AO61" s="33">
        <f t="shared" si="7"/>
        <v>0</v>
      </c>
      <c r="AP61" s="355">
        <v>0</v>
      </c>
      <c r="AQ61" s="32">
        <v>0</v>
      </c>
      <c r="AR61" s="8">
        <v>0</v>
      </c>
      <c r="AS61" s="8">
        <v>0</v>
      </c>
      <c r="AT61" s="34">
        <v>0</v>
      </c>
      <c r="AU61" s="8">
        <v>0</v>
      </c>
      <c r="AV61" s="35">
        <v>0</v>
      </c>
      <c r="AW61" s="32">
        <v>0</v>
      </c>
      <c r="AX61" s="32">
        <v>0</v>
      </c>
      <c r="AY61" s="32">
        <v>0</v>
      </c>
      <c r="AZ61" s="32">
        <v>0</v>
      </c>
      <c r="BA61" s="8">
        <v>60</v>
      </c>
      <c r="BB61" s="36">
        <f t="shared" si="9"/>
        <v>0</v>
      </c>
      <c r="BC61" s="36">
        <f t="shared" si="10"/>
        <v>0</v>
      </c>
      <c r="BD61" s="8">
        <v>0</v>
      </c>
      <c r="BE61" s="8">
        <v>0</v>
      </c>
      <c r="BF61" s="51">
        <v>0</v>
      </c>
      <c r="BG61" s="8">
        <v>0</v>
      </c>
      <c r="BH61" s="8">
        <v>0</v>
      </c>
      <c r="BI61" s="37">
        <f t="shared" si="11"/>
        <v>15500</v>
      </c>
      <c r="BJ61" s="37">
        <f t="shared" si="14"/>
        <v>65995</v>
      </c>
      <c r="BK61" s="38">
        <v>0</v>
      </c>
      <c r="BL61" s="7"/>
      <c r="BM61" s="7"/>
    </row>
    <row r="62" spans="1:65" ht="15.75">
      <c r="A62" s="27">
        <v>59</v>
      </c>
      <c r="B62" s="28">
        <v>57011</v>
      </c>
      <c r="C62" s="29" t="s">
        <v>162</v>
      </c>
      <c r="D62" s="8" t="s">
        <v>87</v>
      </c>
      <c r="E62" s="3">
        <v>6</v>
      </c>
      <c r="F62" s="3">
        <v>1</v>
      </c>
      <c r="G62" s="3">
        <v>1</v>
      </c>
      <c r="H62" s="3">
        <v>30</v>
      </c>
      <c r="I62" s="5">
        <v>44900</v>
      </c>
      <c r="J62" s="8">
        <f t="shared" si="1"/>
        <v>44900</v>
      </c>
      <c r="K62" s="52">
        <v>0</v>
      </c>
      <c r="L62" s="3">
        <f t="shared" si="2"/>
        <v>15266</v>
      </c>
      <c r="M62" s="8">
        <v>3600</v>
      </c>
      <c r="N62" s="3">
        <f t="shared" si="3"/>
        <v>1224</v>
      </c>
      <c r="O62" s="3">
        <f t="shared" si="20"/>
        <v>8082</v>
      </c>
      <c r="P62" s="30">
        <f t="shared" si="21"/>
        <v>8423</v>
      </c>
      <c r="Q62" s="8">
        <v>0</v>
      </c>
      <c r="R62" s="8">
        <v>0</v>
      </c>
      <c r="S62" s="27">
        <v>0</v>
      </c>
      <c r="T62" s="27">
        <v>0</v>
      </c>
      <c r="U62" s="27">
        <v>0</v>
      </c>
      <c r="V62" s="27">
        <v>0</v>
      </c>
      <c r="W62" s="27">
        <v>0</v>
      </c>
      <c r="X62" s="27">
        <v>0</v>
      </c>
      <c r="Y62" s="27">
        <v>0</v>
      </c>
      <c r="Z62" s="27">
        <v>0</v>
      </c>
      <c r="AA62" s="27">
        <v>0</v>
      </c>
      <c r="AB62" s="27">
        <v>0</v>
      </c>
      <c r="AC62" s="27">
        <v>0</v>
      </c>
      <c r="AD62" s="31">
        <f t="shared" si="4"/>
        <v>81495</v>
      </c>
      <c r="AE62" s="292">
        <v>2000</v>
      </c>
      <c r="AF62" s="32">
        <v>0</v>
      </c>
      <c r="AG62" s="32">
        <v>0</v>
      </c>
      <c r="AH62" s="32">
        <v>0</v>
      </c>
      <c r="AI62" s="35">
        <f t="shared" si="18"/>
        <v>6017</v>
      </c>
      <c r="AJ62" s="33">
        <f t="shared" si="22"/>
        <v>8423</v>
      </c>
      <c r="AK62" s="32">
        <v>0</v>
      </c>
      <c r="AL62" s="32">
        <v>0</v>
      </c>
      <c r="AM62" s="32">
        <v>0</v>
      </c>
      <c r="AN62" s="32">
        <v>0</v>
      </c>
      <c r="AO62" s="33">
        <f t="shared" si="7"/>
        <v>0</v>
      </c>
      <c r="AP62" s="355">
        <v>0</v>
      </c>
      <c r="AQ62" s="32">
        <v>0</v>
      </c>
      <c r="AR62" s="8">
        <v>0</v>
      </c>
      <c r="AS62" s="8">
        <v>0</v>
      </c>
      <c r="AT62" s="34">
        <v>0</v>
      </c>
      <c r="AU62" s="8">
        <v>0</v>
      </c>
      <c r="AV62" s="35">
        <v>0</v>
      </c>
      <c r="AW62" s="32">
        <v>0</v>
      </c>
      <c r="AX62" s="32">
        <v>0</v>
      </c>
      <c r="AY62" s="32">
        <v>0</v>
      </c>
      <c r="AZ62" s="32">
        <v>0</v>
      </c>
      <c r="BA62" s="8">
        <v>60</v>
      </c>
      <c r="BB62" s="36">
        <f aca="true" t="shared" si="23" ref="BB62:BB80">AA62</f>
        <v>0</v>
      </c>
      <c r="BC62" s="36">
        <f aca="true" t="shared" si="24" ref="BC62:BC80">AB62</f>
        <v>0</v>
      </c>
      <c r="BD62" s="8">
        <v>0</v>
      </c>
      <c r="BE62" s="8">
        <v>0</v>
      </c>
      <c r="BF62" s="51">
        <v>0</v>
      </c>
      <c r="BG62" s="8">
        <v>0</v>
      </c>
      <c r="BH62" s="8">
        <v>0</v>
      </c>
      <c r="BI62" s="37">
        <f t="shared" si="11"/>
        <v>16500</v>
      </c>
      <c r="BJ62" s="37">
        <f t="shared" si="14"/>
        <v>64995</v>
      </c>
      <c r="BK62" s="38">
        <v>0</v>
      </c>
      <c r="BL62" s="7"/>
      <c r="BM62" s="7"/>
    </row>
    <row r="63" spans="1:65" ht="15.75">
      <c r="A63" s="27">
        <v>60</v>
      </c>
      <c r="B63" s="28">
        <v>61665</v>
      </c>
      <c r="C63" s="29" t="s">
        <v>163</v>
      </c>
      <c r="D63" s="8" t="s">
        <v>87</v>
      </c>
      <c r="E63" s="3">
        <v>6</v>
      </c>
      <c r="F63" s="3">
        <v>1</v>
      </c>
      <c r="G63" s="3">
        <v>1</v>
      </c>
      <c r="H63" s="3">
        <v>30</v>
      </c>
      <c r="I63" s="5">
        <v>43600</v>
      </c>
      <c r="J63" s="8">
        <f t="shared" si="1"/>
        <v>43600</v>
      </c>
      <c r="K63" s="52">
        <v>0</v>
      </c>
      <c r="L63" s="3">
        <f t="shared" si="2"/>
        <v>14824</v>
      </c>
      <c r="M63" s="8">
        <v>3600</v>
      </c>
      <c r="N63" s="3">
        <f t="shared" si="3"/>
        <v>1224</v>
      </c>
      <c r="O63" s="3">
        <f t="shared" si="20"/>
        <v>7848</v>
      </c>
      <c r="P63" s="30">
        <f t="shared" si="21"/>
        <v>8179</v>
      </c>
      <c r="Q63" s="8">
        <v>0</v>
      </c>
      <c r="R63" s="8">
        <v>0</v>
      </c>
      <c r="S63" s="27">
        <v>0</v>
      </c>
      <c r="T63" s="27">
        <v>0</v>
      </c>
      <c r="U63" s="27">
        <v>0</v>
      </c>
      <c r="V63" s="27">
        <v>0</v>
      </c>
      <c r="W63" s="27">
        <v>0</v>
      </c>
      <c r="X63" s="27">
        <v>0</v>
      </c>
      <c r="Y63" s="27">
        <v>0</v>
      </c>
      <c r="Z63" s="27">
        <v>0</v>
      </c>
      <c r="AA63" s="27">
        <v>0</v>
      </c>
      <c r="AB63" s="27">
        <v>0</v>
      </c>
      <c r="AC63" s="27">
        <v>0</v>
      </c>
      <c r="AD63" s="31">
        <f t="shared" si="4"/>
        <v>79275</v>
      </c>
      <c r="AE63" s="292">
        <v>1000</v>
      </c>
      <c r="AF63" s="32">
        <v>0</v>
      </c>
      <c r="AG63" s="32">
        <v>0</v>
      </c>
      <c r="AH63" s="32">
        <v>0</v>
      </c>
      <c r="AI63" s="35">
        <f t="shared" si="18"/>
        <v>5842</v>
      </c>
      <c r="AJ63" s="33">
        <f t="shared" si="22"/>
        <v>8179</v>
      </c>
      <c r="AK63" s="32">
        <v>0</v>
      </c>
      <c r="AL63" s="32">
        <v>0</v>
      </c>
      <c r="AM63" s="32">
        <v>0</v>
      </c>
      <c r="AN63" s="32">
        <v>0</v>
      </c>
      <c r="AO63" s="33">
        <f t="shared" si="7"/>
        <v>0</v>
      </c>
      <c r="AP63" s="355">
        <v>0</v>
      </c>
      <c r="AQ63" s="32">
        <v>0</v>
      </c>
      <c r="AR63" s="8">
        <v>0</v>
      </c>
      <c r="AS63" s="8">
        <v>0</v>
      </c>
      <c r="AT63" s="34">
        <v>0</v>
      </c>
      <c r="AU63" s="8">
        <v>0</v>
      </c>
      <c r="AV63" s="35">
        <v>0</v>
      </c>
      <c r="AW63" s="32">
        <v>0</v>
      </c>
      <c r="AX63" s="32">
        <v>0</v>
      </c>
      <c r="AY63" s="32">
        <v>0</v>
      </c>
      <c r="AZ63" s="32">
        <v>0</v>
      </c>
      <c r="BA63" s="8">
        <v>60</v>
      </c>
      <c r="BB63" s="36">
        <f t="shared" si="23"/>
        <v>0</v>
      </c>
      <c r="BC63" s="36">
        <f t="shared" si="24"/>
        <v>0</v>
      </c>
      <c r="BD63" s="8">
        <v>0</v>
      </c>
      <c r="BE63" s="8">
        <v>0</v>
      </c>
      <c r="BF63" s="51">
        <v>0</v>
      </c>
      <c r="BG63" s="8">
        <v>0</v>
      </c>
      <c r="BH63" s="8">
        <v>0</v>
      </c>
      <c r="BI63" s="37">
        <f t="shared" si="11"/>
        <v>15081</v>
      </c>
      <c r="BJ63" s="37">
        <f t="shared" si="14"/>
        <v>64194</v>
      </c>
      <c r="BK63" s="38">
        <v>0</v>
      </c>
      <c r="BL63" s="7"/>
      <c r="BM63" s="7"/>
    </row>
    <row r="64" spans="1:72" ht="15.75">
      <c r="A64" s="27">
        <v>61</v>
      </c>
      <c r="B64" s="28">
        <v>58081</v>
      </c>
      <c r="C64" s="29" t="s">
        <v>164</v>
      </c>
      <c r="D64" s="8" t="s">
        <v>87</v>
      </c>
      <c r="E64" s="3">
        <v>6</v>
      </c>
      <c r="F64" s="3">
        <v>1</v>
      </c>
      <c r="G64" s="3">
        <v>1</v>
      </c>
      <c r="H64" s="3">
        <v>30</v>
      </c>
      <c r="I64" s="5">
        <v>43600</v>
      </c>
      <c r="J64" s="8">
        <f t="shared" si="1"/>
        <v>43600</v>
      </c>
      <c r="K64" s="52">
        <v>0</v>
      </c>
      <c r="L64" s="3">
        <f t="shared" si="2"/>
        <v>14824</v>
      </c>
      <c r="M64" s="8">
        <v>3600</v>
      </c>
      <c r="N64" s="3">
        <f t="shared" si="3"/>
        <v>1224</v>
      </c>
      <c r="O64" s="3">
        <f t="shared" si="20"/>
        <v>7848</v>
      </c>
      <c r="P64" s="30">
        <f t="shared" si="21"/>
        <v>8179</v>
      </c>
      <c r="Q64" s="8">
        <v>0</v>
      </c>
      <c r="R64" s="8">
        <v>0</v>
      </c>
      <c r="S64" s="27">
        <v>0</v>
      </c>
      <c r="T64" s="27">
        <v>0</v>
      </c>
      <c r="U64" s="27">
        <v>0</v>
      </c>
      <c r="V64" s="27">
        <v>0</v>
      </c>
      <c r="W64" s="27">
        <v>0</v>
      </c>
      <c r="X64" s="27">
        <v>0</v>
      </c>
      <c r="Y64" s="27">
        <v>0</v>
      </c>
      <c r="Z64" s="27">
        <v>0</v>
      </c>
      <c r="AA64" s="27">
        <v>0</v>
      </c>
      <c r="AB64" s="27">
        <v>0</v>
      </c>
      <c r="AC64" s="27">
        <v>0</v>
      </c>
      <c r="AD64" s="31">
        <f t="shared" si="4"/>
        <v>79275</v>
      </c>
      <c r="AE64" s="292">
        <v>1000</v>
      </c>
      <c r="AF64" s="32">
        <v>0</v>
      </c>
      <c r="AG64" s="32">
        <v>0</v>
      </c>
      <c r="AH64" s="32">
        <v>0</v>
      </c>
      <c r="AI64" s="35">
        <f t="shared" si="18"/>
        <v>5842</v>
      </c>
      <c r="AJ64" s="33">
        <f t="shared" si="22"/>
        <v>8179</v>
      </c>
      <c r="AK64" s="32">
        <v>0</v>
      </c>
      <c r="AL64" s="32">
        <v>0</v>
      </c>
      <c r="AM64" s="32">
        <v>0</v>
      </c>
      <c r="AN64" s="32">
        <v>0</v>
      </c>
      <c r="AO64" s="33">
        <f t="shared" si="7"/>
        <v>0</v>
      </c>
      <c r="AP64" s="32">
        <v>0</v>
      </c>
      <c r="AQ64" s="32">
        <v>0</v>
      </c>
      <c r="AR64" s="8">
        <v>0</v>
      </c>
      <c r="AS64" s="8">
        <v>0</v>
      </c>
      <c r="AT64" s="34">
        <v>0</v>
      </c>
      <c r="AU64" s="8">
        <v>0</v>
      </c>
      <c r="AV64" s="35">
        <v>0</v>
      </c>
      <c r="AW64" s="32">
        <v>0</v>
      </c>
      <c r="AX64" s="32">
        <v>0</v>
      </c>
      <c r="AY64" s="32">
        <v>0</v>
      </c>
      <c r="AZ64" s="32">
        <v>0</v>
      </c>
      <c r="BA64" s="8">
        <v>60</v>
      </c>
      <c r="BB64" s="36">
        <f t="shared" si="23"/>
        <v>0</v>
      </c>
      <c r="BC64" s="36">
        <f t="shared" si="24"/>
        <v>0</v>
      </c>
      <c r="BD64" s="8">
        <v>0</v>
      </c>
      <c r="BE64" s="8">
        <v>0</v>
      </c>
      <c r="BF64" s="51">
        <v>0</v>
      </c>
      <c r="BG64" s="8">
        <v>0</v>
      </c>
      <c r="BH64" s="8">
        <v>0</v>
      </c>
      <c r="BI64" s="37">
        <f t="shared" si="11"/>
        <v>15081</v>
      </c>
      <c r="BJ64" s="37">
        <f t="shared" si="14"/>
        <v>64194</v>
      </c>
      <c r="BK64" s="38">
        <v>0</v>
      </c>
      <c r="BL64" s="7"/>
      <c r="BM64" s="7"/>
      <c r="BN64" s="7"/>
      <c r="BO64" s="7"/>
      <c r="BP64" s="7"/>
      <c r="BQ64" s="7"/>
      <c r="BR64" s="7"/>
      <c r="BS64" s="7"/>
      <c r="BT64" s="7"/>
    </row>
    <row r="65" spans="1:72" ht="15.75">
      <c r="A65" s="27">
        <v>62</v>
      </c>
      <c r="B65" s="28">
        <v>60104</v>
      </c>
      <c r="C65" s="29" t="s">
        <v>165</v>
      </c>
      <c r="D65" s="8" t="s">
        <v>87</v>
      </c>
      <c r="E65" s="3">
        <v>6</v>
      </c>
      <c r="F65" s="3">
        <v>1</v>
      </c>
      <c r="G65" s="3">
        <v>1</v>
      </c>
      <c r="H65" s="3">
        <v>30</v>
      </c>
      <c r="I65" s="5">
        <v>43600</v>
      </c>
      <c r="J65" s="8">
        <f t="shared" si="1"/>
        <v>43600</v>
      </c>
      <c r="K65" s="52">
        <v>0</v>
      </c>
      <c r="L65" s="3">
        <f t="shared" si="2"/>
        <v>14824</v>
      </c>
      <c r="M65" s="8">
        <v>3600</v>
      </c>
      <c r="N65" s="3">
        <f t="shared" si="3"/>
        <v>1224</v>
      </c>
      <c r="O65" s="3">
        <f t="shared" si="20"/>
        <v>7848</v>
      </c>
      <c r="P65" s="30">
        <f t="shared" si="21"/>
        <v>8179</v>
      </c>
      <c r="Q65" s="8">
        <v>0</v>
      </c>
      <c r="R65" s="8">
        <v>0</v>
      </c>
      <c r="S65" s="27">
        <v>0</v>
      </c>
      <c r="T65" s="27">
        <v>0</v>
      </c>
      <c r="U65" s="27">
        <v>0</v>
      </c>
      <c r="V65" s="27">
        <v>0</v>
      </c>
      <c r="W65" s="27">
        <v>0</v>
      </c>
      <c r="X65" s="27">
        <v>0</v>
      </c>
      <c r="Y65" s="27">
        <v>0</v>
      </c>
      <c r="Z65" s="27">
        <v>0</v>
      </c>
      <c r="AA65" s="27">
        <v>0</v>
      </c>
      <c r="AB65" s="27">
        <v>0</v>
      </c>
      <c r="AC65" s="27">
        <v>0</v>
      </c>
      <c r="AD65" s="31">
        <f t="shared" si="4"/>
        <v>79275</v>
      </c>
      <c r="AE65" s="292">
        <v>1000</v>
      </c>
      <c r="AF65" s="32">
        <v>0</v>
      </c>
      <c r="AG65" s="32">
        <v>0</v>
      </c>
      <c r="AH65" s="32">
        <v>0</v>
      </c>
      <c r="AI65" s="35">
        <f t="shared" si="18"/>
        <v>5842</v>
      </c>
      <c r="AJ65" s="33">
        <f t="shared" si="22"/>
        <v>8179</v>
      </c>
      <c r="AK65" s="32">
        <v>0</v>
      </c>
      <c r="AL65" s="32">
        <v>0</v>
      </c>
      <c r="AM65" s="32">
        <v>0</v>
      </c>
      <c r="AN65" s="32">
        <v>0</v>
      </c>
      <c r="AO65" s="33">
        <f t="shared" si="7"/>
        <v>0</v>
      </c>
      <c r="AP65" s="354">
        <v>0</v>
      </c>
      <c r="AQ65" s="32">
        <v>0</v>
      </c>
      <c r="AR65" s="8">
        <v>0</v>
      </c>
      <c r="AS65" s="8">
        <v>0</v>
      </c>
      <c r="AT65" s="34">
        <v>0</v>
      </c>
      <c r="AU65" s="8">
        <v>0</v>
      </c>
      <c r="AV65" s="35">
        <v>0</v>
      </c>
      <c r="AW65" s="32">
        <v>0</v>
      </c>
      <c r="AX65" s="32">
        <v>0</v>
      </c>
      <c r="AY65" s="32">
        <v>0</v>
      </c>
      <c r="AZ65" s="32">
        <v>0</v>
      </c>
      <c r="BA65" s="8">
        <v>60</v>
      </c>
      <c r="BB65" s="36">
        <f t="shared" si="23"/>
        <v>0</v>
      </c>
      <c r="BC65" s="36">
        <f t="shared" si="24"/>
        <v>0</v>
      </c>
      <c r="BD65" s="8">
        <v>0</v>
      </c>
      <c r="BE65" s="8">
        <v>0</v>
      </c>
      <c r="BF65" s="51">
        <v>0</v>
      </c>
      <c r="BG65" s="8">
        <v>0</v>
      </c>
      <c r="BH65" s="8">
        <v>0</v>
      </c>
      <c r="BI65" s="37">
        <f t="shared" si="11"/>
        <v>15081</v>
      </c>
      <c r="BJ65" s="37">
        <f aca="true" t="shared" si="25" ref="BJ65:BJ80">SUM(AD65-BI65)</f>
        <v>64194</v>
      </c>
      <c r="BK65" s="38">
        <v>0</v>
      </c>
      <c r="BL65" s="7"/>
      <c r="BM65" s="7"/>
      <c r="BN65" s="7"/>
      <c r="BO65" s="7"/>
      <c r="BP65" s="7"/>
      <c r="BQ65" s="7"/>
      <c r="BR65" s="7"/>
      <c r="BS65" s="7"/>
      <c r="BT65" s="7"/>
    </row>
    <row r="66" spans="1:72" ht="15.75">
      <c r="A66" s="27">
        <v>63</v>
      </c>
      <c r="B66" s="28">
        <v>59098</v>
      </c>
      <c r="C66" s="29" t="s">
        <v>547</v>
      </c>
      <c r="D66" s="8" t="s">
        <v>87</v>
      </c>
      <c r="E66" s="3">
        <v>6</v>
      </c>
      <c r="F66" s="3">
        <v>1</v>
      </c>
      <c r="G66" s="3">
        <v>1</v>
      </c>
      <c r="H66" s="3">
        <v>30</v>
      </c>
      <c r="I66" s="5">
        <v>44900</v>
      </c>
      <c r="J66" s="8">
        <f t="shared" si="1"/>
        <v>44900</v>
      </c>
      <c r="K66" s="52">
        <v>0</v>
      </c>
      <c r="L66" s="3">
        <f t="shared" si="2"/>
        <v>15266</v>
      </c>
      <c r="M66" s="8">
        <v>3600</v>
      </c>
      <c r="N66" s="3">
        <f t="shared" si="3"/>
        <v>1224</v>
      </c>
      <c r="O66" s="3">
        <f t="shared" si="20"/>
        <v>8082</v>
      </c>
      <c r="P66" s="30">
        <f t="shared" si="21"/>
        <v>8423</v>
      </c>
      <c r="Q66" s="8">
        <v>0</v>
      </c>
      <c r="R66" s="8">
        <v>0</v>
      </c>
      <c r="S66" s="27">
        <v>0</v>
      </c>
      <c r="T66" s="27">
        <v>0</v>
      </c>
      <c r="U66" s="27">
        <v>0</v>
      </c>
      <c r="V66" s="27">
        <v>0</v>
      </c>
      <c r="W66" s="27">
        <v>0</v>
      </c>
      <c r="X66" s="27">
        <v>0</v>
      </c>
      <c r="Y66" s="27">
        <v>0</v>
      </c>
      <c r="Z66" s="27">
        <v>0</v>
      </c>
      <c r="AA66" s="27">
        <v>0</v>
      </c>
      <c r="AB66" s="27">
        <v>0</v>
      </c>
      <c r="AC66" s="27">
        <v>0</v>
      </c>
      <c r="AD66" s="31">
        <f t="shared" si="4"/>
        <v>81495</v>
      </c>
      <c r="AE66" s="292">
        <v>3500</v>
      </c>
      <c r="AF66" s="32">
        <v>0</v>
      </c>
      <c r="AG66" s="32">
        <v>0</v>
      </c>
      <c r="AH66" s="32">
        <v>0</v>
      </c>
      <c r="AI66" s="35">
        <f t="shared" si="18"/>
        <v>6017</v>
      </c>
      <c r="AJ66" s="33">
        <f t="shared" si="22"/>
        <v>8423</v>
      </c>
      <c r="AK66" s="32">
        <v>0</v>
      </c>
      <c r="AL66" s="32">
        <v>0</v>
      </c>
      <c r="AM66" s="32">
        <v>0</v>
      </c>
      <c r="AN66" s="32">
        <v>0</v>
      </c>
      <c r="AO66" s="33">
        <v>0</v>
      </c>
      <c r="AP66" s="32">
        <v>0</v>
      </c>
      <c r="AQ66" s="32">
        <v>0</v>
      </c>
      <c r="AR66" s="8">
        <v>0</v>
      </c>
      <c r="AS66" s="8">
        <v>0</v>
      </c>
      <c r="AT66" s="34">
        <v>0</v>
      </c>
      <c r="AU66" s="8">
        <v>0</v>
      </c>
      <c r="AV66" s="35">
        <v>0</v>
      </c>
      <c r="AW66" s="32">
        <v>0</v>
      </c>
      <c r="AX66" s="32">
        <v>0</v>
      </c>
      <c r="AY66" s="32">
        <v>0</v>
      </c>
      <c r="AZ66" s="32">
        <v>0</v>
      </c>
      <c r="BA66" s="8">
        <v>60</v>
      </c>
      <c r="BB66" s="36">
        <v>0</v>
      </c>
      <c r="BC66" s="36">
        <v>0</v>
      </c>
      <c r="BD66" s="8">
        <v>0</v>
      </c>
      <c r="BE66" s="8">
        <v>0</v>
      </c>
      <c r="BF66" s="51">
        <v>0</v>
      </c>
      <c r="BG66" s="8">
        <v>0</v>
      </c>
      <c r="BH66" s="8">
        <v>0</v>
      </c>
      <c r="BI66" s="37">
        <f>SUM(AE66:BH66)</f>
        <v>18000</v>
      </c>
      <c r="BJ66" s="37">
        <f>SUM(AD66-BI66)</f>
        <v>63495</v>
      </c>
      <c r="BK66" s="38">
        <v>0</v>
      </c>
      <c r="BL66" s="7"/>
      <c r="BM66" s="7"/>
      <c r="BN66" s="7"/>
      <c r="BO66" s="7"/>
      <c r="BP66" s="7"/>
      <c r="BQ66" s="7"/>
      <c r="BR66" s="7"/>
      <c r="BS66" s="7"/>
      <c r="BT66" s="7"/>
    </row>
    <row r="67" spans="1:72" ht="21">
      <c r="A67" s="372">
        <v>64</v>
      </c>
      <c r="B67" s="71">
        <v>44078</v>
      </c>
      <c r="C67" s="51" t="s">
        <v>177</v>
      </c>
      <c r="D67" s="51" t="s">
        <v>87</v>
      </c>
      <c r="E67" s="5">
        <v>7</v>
      </c>
      <c r="F67" s="5">
        <v>1</v>
      </c>
      <c r="G67" s="5">
        <v>1</v>
      </c>
      <c r="H67" s="3">
        <v>30</v>
      </c>
      <c r="I67" s="5">
        <v>52000</v>
      </c>
      <c r="J67" s="8">
        <f t="shared" si="1"/>
        <v>52000</v>
      </c>
      <c r="K67" s="52">
        <v>0</v>
      </c>
      <c r="L67" s="3">
        <f t="shared" si="2"/>
        <v>17680</v>
      </c>
      <c r="M67" s="8">
        <v>3600</v>
      </c>
      <c r="N67" s="3">
        <f t="shared" si="3"/>
        <v>1224</v>
      </c>
      <c r="O67" s="3">
        <f t="shared" si="20"/>
        <v>9360</v>
      </c>
      <c r="P67" s="30">
        <f t="shared" si="21"/>
        <v>9755</v>
      </c>
      <c r="Q67" s="8">
        <v>0</v>
      </c>
      <c r="R67" s="8">
        <v>0</v>
      </c>
      <c r="S67" s="27">
        <v>0</v>
      </c>
      <c r="T67" s="27">
        <v>0</v>
      </c>
      <c r="U67" s="27">
        <v>0</v>
      </c>
      <c r="V67" s="27">
        <v>0</v>
      </c>
      <c r="W67" s="27">
        <v>0</v>
      </c>
      <c r="X67" s="27">
        <v>0</v>
      </c>
      <c r="Y67" s="27">
        <v>0</v>
      </c>
      <c r="Z67" s="27">
        <v>0</v>
      </c>
      <c r="AA67" s="27">
        <v>0</v>
      </c>
      <c r="AB67" s="27">
        <v>0</v>
      </c>
      <c r="AC67" s="27">
        <v>0</v>
      </c>
      <c r="AD67" s="31">
        <f t="shared" si="4"/>
        <v>93619</v>
      </c>
      <c r="AE67" s="292">
        <v>5500</v>
      </c>
      <c r="AF67" s="32">
        <v>0</v>
      </c>
      <c r="AG67" s="32">
        <v>0</v>
      </c>
      <c r="AH67" s="32">
        <v>0</v>
      </c>
      <c r="AI67" s="35">
        <f t="shared" si="18"/>
        <v>6968</v>
      </c>
      <c r="AJ67" s="33">
        <f t="shared" si="22"/>
        <v>9755</v>
      </c>
      <c r="AK67" s="32">
        <v>0</v>
      </c>
      <c r="AL67" s="32">
        <v>0</v>
      </c>
      <c r="AM67" s="32">
        <v>0</v>
      </c>
      <c r="AN67" s="32">
        <v>0</v>
      </c>
      <c r="AO67" s="33">
        <v>0</v>
      </c>
      <c r="AP67" s="355">
        <v>0</v>
      </c>
      <c r="AQ67" s="32">
        <v>0</v>
      </c>
      <c r="AR67" s="8">
        <v>0</v>
      </c>
      <c r="AS67" s="8">
        <v>0</v>
      </c>
      <c r="AT67" s="34">
        <v>0</v>
      </c>
      <c r="AU67" s="8">
        <v>0</v>
      </c>
      <c r="AV67" s="35">
        <v>0</v>
      </c>
      <c r="AW67" s="32">
        <v>0</v>
      </c>
      <c r="AX67" s="32">
        <v>0</v>
      </c>
      <c r="AY67" s="32">
        <v>0</v>
      </c>
      <c r="AZ67" s="32">
        <v>0</v>
      </c>
      <c r="BA67" s="8">
        <v>60</v>
      </c>
      <c r="BB67" s="36">
        <v>0</v>
      </c>
      <c r="BC67" s="36">
        <v>0</v>
      </c>
      <c r="BD67" s="8">
        <v>0</v>
      </c>
      <c r="BE67" s="8">
        <v>0</v>
      </c>
      <c r="BF67" s="51">
        <v>0</v>
      </c>
      <c r="BG67" s="8">
        <v>0</v>
      </c>
      <c r="BH67" s="8">
        <v>0</v>
      </c>
      <c r="BI67" s="37">
        <f>SUM(AE67:BH67)</f>
        <v>22283</v>
      </c>
      <c r="BJ67" s="37">
        <f>SUM(AD67-BI67)</f>
        <v>71336</v>
      </c>
      <c r="BK67" s="294" t="s">
        <v>548</v>
      </c>
      <c r="BL67" s="7"/>
      <c r="BM67" s="7"/>
      <c r="BN67" s="7"/>
      <c r="BO67" s="7"/>
      <c r="BP67" s="7"/>
      <c r="BQ67" s="7"/>
      <c r="BR67" s="7"/>
      <c r="BS67" s="7"/>
      <c r="BT67" s="7"/>
    </row>
    <row r="68" spans="1:72" ht="15.75">
      <c r="A68" s="27">
        <v>65</v>
      </c>
      <c r="B68" s="71">
        <v>57022</v>
      </c>
      <c r="C68" s="55" t="s">
        <v>190</v>
      </c>
      <c r="D68" s="51" t="s">
        <v>87</v>
      </c>
      <c r="E68" s="5">
        <v>6</v>
      </c>
      <c r="F68" s="5">
        <v>1</v>
      </c>
      <c r="G68" s="5">
        <v>1</v>
      </c>
      <c r="H68" s="3">
        <v>30</v>
      </c>
      <c r="I68" s="5">
        <v>44900</v>
      </c>
      <c r="J68" s="8">
        <f t="shared" si="1"/>
        <v>44900</v>
      </c>
      <c r="K68" s="52">
        <v>0</v>
      </c>
      <c r="L68" s="3">
        <f t="shared" si="2"/>
        <v>15266</v>
      </c>
      <c r="M68" s="51">
        <v>3600</v>
      </c>
      <c r="N68" s="3">
        <f t="shared" si="3"/>
        <v>1224</v>
      </c>
      <c r="O68" s="5">
        <f t="shared" si="20"/>
        <v>8082</v>
      </c>
      <c r="P68" s="289">
        <f t="shared" si="21"/>
        <v>8423</v>
      </c>
      <c r="Q68" s="51">
        <v>0</v>
      </c>
      <c r="R68" s="51">
        <v>0</v>
      </c>
      <c r="S68" s="52">
        <v>0</v>
      </c>
      <c r="T68" s="52">
        <v>0</v>
      </c>
      <c r="U68" s="52">
        <v>0</v>
      </c>
      <c r="V68" s="52">
        <v>0</v>
      </c>
      <c r="W68" s="52">
        <v>0</v>
      </c>
      <c r="X68" s="52">
        <v>0</v>
      </c>
      <c r="Y68" s="52">
        <v>0</v>
      </c>
      <c r="Z68" s="52">
        <v>0</v>
      </c>
      <c r="AA68" s="52">
        <v>0</v>
      </c>
      <c r="AB68" s="52">
        <v>0</v>
      </c>
      <c r="AC68" s="52">
        <v>0</v>
      </c>
      <c r="AD68" s="290">
        <f t="shared" si="4"/>
        <v>81495</v>
      </c>
      <c r="AE68" s="292">
        <v>2500</v>
      </c>
      <c r="AF68" s="66">
        <v>0</v>
      </c>
      <c r="AG68" s="66">
        <v>0</v>
      </c>
      <c r="AH68" s="66">
        <v>0</v>
      </c>
      <c r="AI68" s="65">
        <f>ROUND((J68+L68)*10%,0)</f>
        <v>6017</v>
      </c>
      <c r="AJ68" s="63">
        <f>P68</f>
        <v>8423</v>
      </c>
      <c r="AK68" s="66">
        <v>0</v>
      </c>
      <c r="AL68" s="66">
        <v>0</v>
      </c>
      <c r="AM68" s="66">
        <v>0</v>
      </c>
      <c r="AN68" s="66">
        <v>0</v>
      </c>
      <c r="AO68" s="63">
        <v>0</v>
      </c>
      <c r="AP68" s="356">
        <v>0</v>
      </c>
      <c r="AQ68" s="66">
        <v>0</v>
      </c>
      <c r="AR68" s="51">
        <v>0</v>
      </c>
      <c r="AS68" s="51">
        <v>0</v>
      </c>
      <c r="AT68" s="64">
        <v>0</v>
      </c>
      <c r="AU68" s="51">
        <v>0</v>
      </c>
      <c r="AV68" s="65">
        <v>0</v>
      </c>
      <c r="AW68" s="66">
        <v>0</v>
      </c>
      <c r="AX68" s="66">
        <v>0</v>
      </c>
      <c r="AY68" s="66">
        <v>0</v>
      </c>
      <c r="AZ68" s="66">
        <v>0</v>
      </c>
      <c r="BA68" s="51">
        <v>60</v>
      </c>
      <c r="BB68" s="291">
        <v>0</v>
      </c>
      <c r="BC68" s="291">
        <v>0</v>
      </c>
      <c r="BD68" s="51">
        <v>0</v>
      </c>
      <c r="BE68" s="51">
        <v>0</v>
      </c>
      <c r="BF68" s="51">
        <v>0</v>
      </c>
      <c r="BG68" s="51">
        <v>0</v>
      </c>
      <c r="BH68" s="51">
        <v>0</v>
      </c>
      <c r="BI68" s="67">
        <f>SUM(AE68:BH68)</f>
        <v>17000</v>
      </c>
      <c r="BJ68" s="67">
        <f>SUM(AD68-BI68)</f>
        <v>64495</v>
      </c>
      <c r="BK68" s="68">
        <v>0</v>
      </c>
      <c r="BL68" s="7"/>
      <c r="BM68" s="7"/>
      <c r="BN68" s="7"/>
      <c r="BO68" s="7"/>
      <c r="BP68" s="7"/>
      <c r="BQ68" s="7"/>
      <c r="BR68" s="7"/>
      <c r="BS68" s="7"/>
      <c r="BT68" s="7"/>
    </row>
    <row r="69" spans="1:72" ht="15.75">
      <c r="A69" s="27">
        <v>66</v>
      </c>
      <c r="B69" s="71">
        <v>47222</v>
      </c>
      <c r="C69" s="55" t="s">
        <v>191</v>
      </c>
      <c r="D69" s="51" t="s">
        <v>87</v>
      </c>
      <c r="E69" s="5">
        <v>7</v>
      </c>
      <c r="F69" s="5">
        <v>1</v>
      </c>
      <c r="G69" s="5">
        <v>1</v>
      </c>
      <c r="H69" s="3">
        <v>30</v>
      </c>
      <c r="I69" s="5">
        <v>49000</v>
      </c>
      <c r="J69" s="8">
        <f aca="true" t="shared" si="26" ref="J69:J80">ROUND(I69/30*30,0)</f>
        <v>49000</v>
      </c>
      <c r="K69" s="52">
        <v>0</v>
      </c>
      <c r="L69" s="3">
        <f aca="true" t="shared" si="27" ref="L69:L80">ROUND(J69*34%,0)</f>
        <v>16660</v>
      </c>
      <c r="M69" s="51">
        <v>3600</v>
      </c>
      <c r="N69" s="3">
        <f aca="true" t="shared" si="28" ref="N69:N80">ROUND((M69*34%),0)</f>
        <v>1224</v>
      </c>
      <c r="O69" s="5">
        <f t="shared" si="20"/>
        <v>8820</v>
      </c>
      <c r="P69" s="289">
        <f t="shared" si="21"/>
        <v>9192</v>
      </c>
      <c r="Q69" s="51">
        <v>0</v>
      </c>
      <c r="R69" s="51">
        <v>0</v>
      </c>
      <c r="S69" s="52">
        <v>0</v>
      </c>
      <c r="T69" s="52">
        <v>0</v>
      </c>
      <c r="U69" s="52">
        <v>0</v>
      </c>
      <c r="V69" s="52">
        <v>0</v>
      </c>
      <c r="W69" s="52">
        <v>0</v>
      </c>
      <c r="X69" s="52">
        <v>0</v>
      </c>
      <c r="Y69" s="52">
        <v>0</v>
      </c>
      <c r="Z69" s="52">
        <v>0</v>
      </c>
      <c r="AA69" s="52">
        <v>0</v>
      </c>
      <c r="AB69" s="52">
        <v>0</v>
      </c>
      <c r="AC69" s="52">
        <v>0</v>
      </c>
      <c r="AD69" s="290">
        <f aca="true" t="shared" si="29" ref="AD69:AD80">SUM(J69:AC69)</f>
        <v>88496</v>
      </c>
      <c r="AE69" s="292">
        <v>1000</v>
      </c>
      <c r="AF69" s="66">
        <v>0</v>
      </c>
      <c r="AG69" s="66">
        <v>0</v>
      </c>
      <c r="AH69" s="66">
        <v>0</v>
      </c>
      <c r="AI69" s="65">
        <f>ROUND((J69+L69)*10%,0)</f>
        <v>6566</v>
      </c>
      <c r="AJ69" s="63">
        <f>P69</f>
        <v>9192</v>
      </c>
      <c r="AK69" s="66">
        <v>0</v>
      </c>
      <c r="AL69" s="66">
        <v>0</v>
      </c>
      <c r="AM69" s="66">
        <v>0</v>
      </c>
      <c r="AN69" s="66">
        <v>0</v>
      </c>
      <c r="AO69" s="63">
        <v>0</v>
      </c>
      <c r="AP69" s="357">
        <v>0</v>
      </c>
      <c r="AQ69" s="66">
        <v>0</v>
      </c>
      <c r="AR69" s="51">
        <v>0</v>
      </c>
      <c r="AS69" s="51">
        <v>0</v>
      </c>
      <c r="AT69" s="64">
        <v>0</v>
      </c>
      <c r="AU69" s="51">
        <v>0</v>
      </c>
      <c r="AV69" s="65">
        <v>0</v>
      </c>
      <c r="AW69" s="66">
        <v>0</v>
      </c>
      <c r="AX69" s="66">
        <v>0</v>
      </c>
      <c r="AY69" s="66">
        <v>0</v>
      </c>
      <c r="AZ69" s="66">
        <v>0</v>
      </c>
      <c r="BA69" s="51">
        <v>60</v>
      </c>
      <c r="BB69" s="291">
        <v>0</v>
      </c>
      <c r="BC69" s="291">
        <v>0</v>
      </c>
      <c r="BD69" s="51">
        <v>0</v>
      </c>
      <c r="BE69" s="51">
        <v>0</v>
      </c>
      <c r="BF69" s="51">
        <v>0</v>
      </c>
      <c r="BG69" s="51">
        <v>0</v>
      </c>
      <c r="BH69" s="51">
        <v>0</v>
      </c>
      <c r="BI69" s="67">
        <f>SUM(AE69:BH69)</f>
        <v>16818</v>
      </c>
      <c r="BJ69" s="67">
        <f>SUM(AD69-BI69)</f>
        <v>71678</v>
      </c>
      <c r="BK69" s="68">
        <v>0</v>
      </c>
      <c r="BL69" s="7"/>
      <c r="BM69" s="7"/>
      <c r="BN69" s="7"/>
      <c r="BO69" s="7"/>
      <c r="BP69" s="7"/>
      <c r="BQ69" s="7"/>
      <c r="BR69" s="7"/>
      <c r="BS69" s="7"/>
      <c r="BT69" s="7"/>
    </row>
    <row r="70" spans="1:72" ht="25.5" customHeight="1">
      <c r="A70" s="27">
        <v>67</v>
      </c>
      <c r="B70" s="71">
        <v>73776</v>
      </c>
      <c r="C70" s="51" t="s">
        <v>188</v>
      </c>
      <c r="D70" s="51" t="s">
        <v>189</v>
      </c>
      <c r="E70" s="5">
        <v>6</v>
      </c>
      <c r="F70" s="5">
        <v>1</v>
      </c>
      <c r="G70" s="5">
        <v>1</v>
      </c>
      <c r="H70" s="3">
        <v>30</v>
      </c>
      <c r="I70" s="5">
        <v>39900</v>
      </c>
      <c r="J70" s="8">
        <f t="shared" si="26"/>
        <v>39900</v>
      </c>
      <c r="K70" s="52">
        <v>0</v>
      </c>
      <c r="L70" s="3">
        <f t="shared" si="27"/>
        <v>13566</v>
      </c>
      <c r="M70" s="51">
        <v>7200</v>
      </c>
      <c r="N70" s="3">
        <f t="shared" si="28"/>
        <v>2448</v>
      </c>
      <c r="O70" s="5">
        <f t="shared" si="20"/>
        <v>7182</v>
      </c>
      <c r="P70" s="289">
        <f t="shared" si="21"/>
        <v>7485</v>
      </c>
      <c r="Q70" s="51">
        <v>0</v>
      </c>
      <c r="R70" s="51">
        <v>0</v>
      </c>
      <c r="S70" s="52">
        <v>0</v>
      </c>
      <c r="T70" s="52">
        <v>0</v>
      </c>
      <c r="U70" s="52">
        <v>0</v>
      </c>
      <c r="V70" s="52">
        <v>0</v>
      </c>
      <c r="W70" s="52">
        <v>0</v>
      </c>
      <c r="X70" s="52">
        <v>0</v>
      </c>
      <c r="Y70" s="52">
        <v>0</v>
      </c>
      <c r="Z70" s="52">
        <v>0</v>
      </c>
      <c r="AA70" s="52">
        <v>0</v>
      </c>
      <c r="AB70" s="52">
        <v>0</v>
      </c>
      <c r="AC70" s="52">
        <v>0</v>
      </c>
      <c r="AD70" s="290">
        <f t="shared" si="29"/>
        <v>77781</v>
      </c>
      <c r="AE70" s="292">
        <v>1000</v>
      </c>
      <c r="AF70" s="66">
        <v>0</v>
      </c>
      <c r="AG70" s="66">
        <v>0</v>
      </c>
      <c r="AH70" s="66">
        <v>0</v>
      </c>
      <c r="AI70" s="65">
        <f>ROUND((J70+L70)*10%,0)</f>
        <v>5347</v>
      </c>
      <c r="AJ70" s="63">
        <f>P70</f>
        <v>7485</v>
      </c>
      <c r="AK70" s="66">
        <v>0</v>
      </c>
      <c r="AL70" s="66">
        <v>0</v>
      </c>
      <c r="AM70" s="66">
        <v>0</v>
      </c>
      <c r="AN70" s="66">
        <v>0</v>
      </c>
      <c r="AO70" s="63">
        <v>0</v>
      </c>
      <c r="AP70" s="66">
        <v>0</v>
      </c>
      <c r="AQ70" s="66">
        <v>0</v>
      </c>
      <c r="AR70" s="51">
        <v>0</v>
      </c>
      <c r="AS70" s="51">
        <v>0</v>
      </c>
      <c r="AT70" s="64">
        <v>0</v>
      </c>
      <c r="AU70" s="51">
        <v>0</v>
      </c>
      <c r="AV70" s="65">
        <v>0</v>
      </c>
      <c r="AW70" s="66">
        <v>0</v>
      </c>
      <c r="AX70" s="66">
        <v>0</v>
      </c>
      <c r="AY70" s="66">
        <v>0</v>
      </c>
      <c r="AZ70" s="66">
        <v>0</v>
      </c>
      <c r="BA70" s="51">
        <v>60</v>
      </c>
      <c r="BB70" s="291">
        <v>0</v>
      </c>
      <c r="BC70" s="291">
        <v>0</v>
      </c>
      <c r="BD70" s="51">
        <v>0</v>
      </c>
      <c r="BE70" s="51">
        <v>0</v>
      </c>
      <c r="BF70" s="51">
        <v>0</v>
      </c>
      <c r="BG70" s="51">
        <v>0</v>
      </c>
      <c r="BH70" s="51">
        <v>0</v>
      </c>
      <c r="BI70" s="67">
        <f>SUM(AE70:BH70)</f>
        <v>13892</v>
      </c>
      <c r="BJ70" s="67">
        <f>SUM(AD70-BI70)</f>
        <v>63889</v>
      </c>
      <c r="BK70" s="38">
        <v>0</v>
      </c>
      <c r="BL70" s="60" t="s">
        <v>104</v>
      </c>
      <c r="BM70" s="7"/>
      <c r="BN70" s="7"/>
      <c r="BO70" s="7"/>
      <c r="BP70" s="7"/>
      <c r="BQ70" s="7"/>
      <c r="BR70" s="7"/>
      <c r="BS70" s="7"/>
      <c r="BT70" s="7"/>
    </row>
    <row r="71" spans="1:72" ht="15.75">
      <c r="A71" s="27">
        <v>68</v>
      </c>
      <c r="B71" s="5"/>
      <c r="C71" s="55" t="s">
        <v>555</v>
      </c>
      <c r="D71" s="51" t="s">
        <v>97</v>
      </c>
      <c r="E71" s="5"/>
      <c r="F71" s="5">
        <v>1</v>
      </c>
      <c r="G71" s="5"/>
      <c r="H71" s="3">
        <v>30</v>
      </c>
      <c r="I71" s="3">
        <v>0</v>
      </c>
      <c r="J71" s="8">
        <f t="shared" si="26"/>
        <v>0</v>
      </c>
      <c r="K71" s="27">
        <v>0</v>
      </c>
      <c r="L71" s="3">
        <f t="shared" si="27"/>
        <v>0</v>
      </c>
      <c r="M71" s="51">
        <v>0</v>
      </c>
      <c r="N71" s="3">
        <f t="shared" si="28"/>
        <v>0</v>
      </c>
      <c r="O71" s="3">
        <f t="shared" si="20"/>
        <v>0</v>
      </c>
      <c r="P71" s="8">
        <v>0</v>
      </c>
      <c r="Q71" s="8">
        <v>0</v>
      </c>
      <c r="R71" s="8">
        <v>0</v>
      </c>
      <c r="S71" s="27">
        <v>0</v>
      </c>
      <c r="T71" s="27">
        <v>0</v>
      </c>
      <c r="U71" s="27">
        <v>0</v>
      </c>
      <c r="V71" s="27">
        <v>0</v>
      </c>
      <c r="W71" s="27">
        <v>0</v>
      </c>
      <c r="X71" s="27">
        <v>0</v>
      </c>
      <c r="Y71" s="27">
        <v>0</v>
      </c>
      <c r="Z71" s="27">
        <v>0</v>
      </c>
      <c r="AA71" s="27">
        <v>0</v>
      </c>
      <c r="AB71" s="27">
        <v>0</v>
      </c>
      <c r="AC71" s="27">
        <v>0</v>
      </c>
      <c r="AD71" s="31">
        <f t="shared" si="29"/>
        <v>0</v>
      </c>
      <c r="AE71" s="292">
        <v>0</v>
      </c>
      <c r="AF71" s="32">
        <v>0</v>
      </c>
      <c r="AG71" s="32">
        <v>0</v>
      </c>
      <c r="AH71" s="32">
        <v>0</v>
      </c>
      <c r="AI71" s="33">
        <f aca="true" t="shared" si="30" ref="AI71:AI79">P71</f>
        <v>0</v>
      </c>
      <c r="AJ71" s="33">
        <f aca="true" t="shared" si="31" ref="AJ71:AJ79">P71</f>
        <v>0</v>
      </c>
      <c r="AK71" s="32">
        <v>0</v>
      </c>
      <c r="AL71" s="32">
        <v>0</v>
      </c>
      <c r="AM71" s="32">
        <v>0</v>
      </c>
      <c r="AN71" s="32">
        <v>0</v>
      </c>
      <c r="AO71" s="33">
        <f t="shared" si="7"/>
        <v>0</v>
      </c>
      <c r="AP71" s="32">
        <v>0</v>
      </c>
      <c r="AQ71" s="32">
        <v>0</v>
      </c>
      <c r="AR71" s="8">
        <v>0</v>
      </c>
      <c r="AS71" s="371">
        <v>0</v>
      </c>
      <c r="AT71" s="64">
        <v>0</v>
      </c>
      <c r="AU71" s="8">
        <v>0</v>
      </c>
      <c r="AV71" s="35">
        <v>0</v>
      </c>
      <c r="AW71" s="32">
        <v>0</v>
      </c>
      <c r="AX71" s="32">
        <v>0</v>
      </c>
      <c r="AY71" s="32">
        <v>0</v>
      </c>
      <c r="AZ71" s="32">
        <v>0</v>
      </c>
      <c r="BA71" s="8">
        <v>0</v>
      </c>
      <c r="BB71" s="36">
        <f t="shared" si="23"/>
        <v>0</v>
      </c>
      <c r="BC71" s="36">
        <f t="shared" si="24"/>
        <v>0</v>
      </c>
      <c r="BD71" s="8">
        <v>0</v>
      </c>
      <c r="BE71" s="8">
        <v>0</v>
      </c>
      <c r="BF71" s="51">
        <v>0</v>
      </c>
      <c r="BG71" s="8">
        <v>0</v>
      </c>
      <c r="BH71" s="8">
        <v>0</v>
      </c>
      <c r="BI71" s="37">
        <f t="shared" si="11"/>
        <v>0</v>
      </c>
      <c r="BJ71" s="37">
        <f t="shared" si="25"/>
        <v>0</v>
      </c>
      <c r="BK71" s="38">
        <v>0</v>
      </c>
      <c r="BL71" s="7"/>
      <c r="BM71" s="7"/>
      <c r="BN71" s="7"/>
      <c r="BO71" s="7"/>
      <c r="BP71" s="7"/>
      <c r="BQ71" s="7"/>
      <c r="BR71" s="7"/>
      <c r="BS71" s="7"/>
      <c r="BT71" s="7"/>
    </row>
    <row r="72" spans="1:72" ht="15.75">
      <c r="A72" s="27">
        <v>69</v>
      </c>
      <c r="B72" s="5">
        <v>31975</v>
      </c>
      <c r="C72" s="55" t="s">
        <v>180</v>
      </c>
      <c r="D72" s="51" t="s">
        <v>181</v>
      </c>
      <c r="E72" s="5">
        <v>5</v>
      </c>
      <c r="F72" s="5">
        <v>1</v>
      </c>
      <c r="G72" s="5">
        <v>1</v>
      </c>
      <c r="H72" s="3">
        <v>30</v>
      </c>
      <c r="I72" s="5">
        <v>45400</v>
      </c>
      <c r="J72" s="8">
        <f t="shared" si="26"/>
        <v>45400</v>
      </c>
      <c r="K72" s="52">
        <v>0</v>
      </c>
      <c r="L72" s="3">
        <f t="shared" si="27"/>
        <v>15436</v>
      </c>
      <c r="M72" s="51">
        <v>3600</v>
      </c>
      <c r="N72" s="3">
        <f t="shared" si="28"/>
        <v>1224</v>
      </c>
      <c r="O72" s="5">
        <f t="shared" si="20"/>
        <v>8172</v>
      </c>
      <c r="P72" s="51">
        <v>0</v>
      </c>
      <c r="Q72" s="51">
        <v>0</v>
      </c>
      <c r="R72" s="51">
        <v>700</v>
      </c>
      <c r="S72" s="52">
        <v>0</v>
      </c>
      <c r="T72" s="52">
        <v>0</v>
      </c>
      <c r="U72" s="52">
        <v>0</v>
      </c>
      <c r="V72" s="52">
        <v>0</v>
      </c>
      <c r="W72" s="52">
        <v>0</v>
      </c>
      <c r="X72" s="52">
        <v>0</v>
      </c>
      <c r="Y72" s="52">
        <v>0</v>
      </c>
      <c r="Z72" s="52">
        <v>0</v>
      </c>
      <c r="AA72" s="52">
        <v>0</v>
      </c>
      <c r="AB72" s="52">
        <v>0</v>
      </c>
      <c r="AC72" s="52">
        <v>0</v>
      </c>
      <c r="AD72" s="290">
        <f t="shared" si="29"/>
        <v>74532</v>
      </c>
      <c r="AE72" s="292">
        <v>0</v>
      </c>
      <c r="AF72" s="66">
        <v>0</v>
      </c>
      <c r="AG72" s="66">
        <v>0</v>
      </c>
      <c r="AH72" s="66">
        <v>0</v>
      </c>
      <c r="AI72" s="63">
        <f t="shared" si="30"/>
        <v>0</v>
      </c>
      <c r="AJ72" s="63">
        <f t="shared" si="31"/>
        <v>0</v>
      </c>
      <c r="AK72" s="66">
        <v>0</v>
      </c>
      <c r="AL72" s="66">
        <v>0</v>
      </c>
      <c r="AM72" s="66">
        <v>0</v>
      </c>
      <c r="AN72" s="66">
        <v>0</v>
      </c>
      <c r="AO72" s="63">
        <v>0</v>
      </c>
      <c r="AP72" s="66">
        <v>0</v>
      </c>
      <c r="AQ72" s="66">
        <v>0</v>
      </c>
      <c r="AR72" s="51">
        <v>20000</v>
      </c>
      <c r="AS72" s="51">
        <v>0</v>
      </c>
      <c r="AT72" s="64">
        <v>0</v>
      </c>
      <c r="AU72" s="51">
        <v>0</v>
      </c>
      <c r="AV72" s="65">
        <v>0</v>
      </c>
      <c r="AW72" s="66">
        <v>0</v>
      </c>
      <c r="AX72" s="66">
        <v>0</v>
      </c>
      <c r="AY72" s="66">
        <v>0</v>
      </c>
      <c r="AZ72" s="66">
        <v>0</v>
      </c>
      <c r="BA72" s="51">
        <v>30</v>
      </c>
      <c r="BB72" s="291">
        <v>0</v>
      </c>
      <c r="BC72" s="291">
        <v>0</v>
      </c>
      <c r="BD72" s="51">
        <v>0</v>
      </c>
      <c r="BE72" s="51">
        <v>0</v>
      </c>
      <c r="BF72" s="51">
        <v>0</v>
      </c>
      <c r="BG72" s="51">
        <v>0</v>
      </c>
      <c r="BH72" s="51">
        <v>0</v>
      </c>
      <c r="BI72" s="67">
        <f t="shared" si="11"/>
        <v>20030</v>
      </c>
      <c r="BJ72" s="67">
        <f>SUM(AD72-BI72)</f>
        <v>54502</v>
      </c>
      <c r="BK72" s="68">
        <v>0</v>
      </c>
      <c r="BL72" s="7"/>
      <c r="BM72" s="7"/>
      <c r="BN72" s="7"/>
      <c r="BO72" s="7"/>
      <c r="BP72" s="7"/>
      <c r="BQ72" s="7"/>
      <c r="BR72" s="7"/>
      <c r="BS72" s="7"/>
      <c r="BT72" s="7"/>
    </row>
    <row r="73" spans="1:72" ht="27.75" customHeight="1">
      <c r="A73" s="27">
        <v>70</v>
      </c>
      <c r="B73" s="5">
        <v>32375</v>
      </c>
      <c r="C73" s="51" t="s">
        <v>182</v>
      </c>
      <c r="D73" s="51" t="s">
        <v>98</v>
      </c>
      <c r="E73" s="5">
        <v>4</v>
      </c>
      <c r="F73" s="5">
        <v>1</v>
      </c>
      <c r="G73" s="5">
        <v>1</v>
      </c>
      <c r="H73" s="3">
        <v>30</v>
      </c>
      <c r="I73" s="5">
        <v>46100</v>
      </c>
      <c r="J73" s="8">
        <f t="shared" si="26"/>
        <v>46100</v>
      </c>
      <c r="K73" s="52">
        <v>0</v>
      </c>
      <c r="L73" s="3">
        <f t="shared" si="27"/>
        <v>15674</v>
      </c>
      <c r="M73" s="51">
        <f>3600</f>
        <v>3600</v>
      </c>
      <c r="N73" s="3">
        <f t="shared" si="28"/>
        <v>1224</v>
      </c>
      <c r="O73" s="5">
        <f t="shared" si="20"/>
        <v>8298</v>
      </c>
      <c r="P73" s="51">
        <v>0</v>
      </c>
      <c r="Q73" s="51">
        <v>0</v>
      </c>
      <c r="R73" s="51">
        <v>0</v>
      </c>
      <c r="S73" s="52">
        <v>0</v>
      </c>
      <c r="T73" s="52">
        <v>0</v>
      </c>
      <c r="U73" s="52">
        <v>0</v>
      </c>
      <c r="V73" s="52">
        <v>0</v>
      </c>
      <c r="W73" s="52">
        <v>0</v>
      </c>
      <c r="X73" s="52">
        <v>0</v>
      </c>
      <c r="Y73" s="52">
        <v>0</v>
      </c>
      <c r="Z73" s="52">
        <v>0</v>
      </c>
      <c r="AA73" s="52">
        <v>0</v>
      </c>
      <c r="AB73" s="52">
        <v>0</v>
      </c>
      <c r="AC73" s="52">
        <v>0</v>
      </c>
      <c r="AD73" s="290">
        <f t="shared" si="29"/>
        <v>74896</v>
      </c>
      <c r="AE73" s="292">
        <v>2500</v>
      </c>
      <c r="AF73" s="66">
        <v>0</v>
      </c>
      <c r="AG73" s="66">
        <v>0</v>
      </c>
      <c r="AH73" s="66">
        <v>0</v>
      </c>
      <c r="AI73" s="63">
        <v>0</v>
      </c>
      <c r="AJ73" s="63">
        <v>0</v>
      </c>
      <c r="AK73" s="66">
        <v>0</v>
      </c>
      <c r="AL73" s="66">
        <v>0</v>
      </c>
      <c r="AM73" s="66">
        <v>0</v>
      </c>
      <c r="AN73" s="66">
        <v>0</v>
      </c>
      <c r="AO73" s="63">
        <v>0</v>
      </c>
      <c r="AP73" s="66">
        <v>0</v>
      </c>
      <c r="AQ73" s="66">
        <v>0</v>
      </c>
      <c r="AR73" s="51">
        <v>40000</v>
      </c>
      <c r="AS73" s="51">
        <v>0</v>
      </c>
      <c r="AT73" s="64">
        <v>0</v>
      </c>
      <c r="AU73" s="51">
        <v>0</v>
      </c>
      <c r="AV73" s="65">
        <v>0</v>
      </c>
      <c r="AW73" s="66">
        <v>0</v>
      </c>
      <c r="AX73" s="66">
        <v>0</v>
      </c>
      <c r="AY73" s="66">
        <v>0</v>
      </c>
      <c r="AZ73" s="66">
        <v>0</v>
      </c>
      <c r="BA73" s="51">
        <v>30</v>
      </c>
      <c r="BB73" s="291">
        <v>0</v>
      </c>
      <c r="BC73" s="291">
        <v>0</v>
      </c>
      <c r="BD73" s="51">
        <v>0</v>
      </c>
      <c r="BE73" s="51">
        <v>0</v>
      </c>
      <c r="BF73" s="51">
        <v>0</v>
      </c>
      <c r="BG73" s="51">
        <v>0</v>
      </c>
      <c r="BH73" s="51">
        <v>0</v>
      </c>
      <c r="BI73" s="67">
        <f t="shared" si="11"/>
        <v>42530</v>
      </c>
      <c r="BJ73" s="67">
        <f>SUM(AD73-BI73)</f>
        <v>32366</v>
      </c>
      <c r="BK73" s="353">
        <v>0</v>
      </c>
      <c r="BL73" s="7"/>
      <c r="BM73" s="7"/>
      <c r="BN73" s="7"/>
      <c r="BO73" s="7"/>
      <c r="BP73" s="7"/>
      <c r="BQ73" s="7"/>
      <c r="BR73" s="7"/>
      <c r="BS73" s="7"/>
      <c r="BT73" s="7"/>
    </row>
    <row r="74" spans="1:72" ht="15.75">
      <c r="A74" s="27">
        <v>71</v>
      </c>
      <c r="B74" s="5">
        <v>32311</v>
      </c>
      <c r="C74" s="55" t="s">
        <v>450</v>
      </c>
      <c r="D74" s="51" t="s">
        <v>98</v>
      </c>
      <c r="E74" s="5">
        <v>5</v>
      </c>
      <c r="F74" s="5">
        <v>1</v>
      </c>
      <c r="G74" s="5">
        <v>1</v>
      </c>
      <c r="H74" s="3">
        <v>30</v>
      </c>
      <c r="I74" s="5">
        <v>45400</v>
      </c>
      <c r="J74" s="8">
        <f t="shared" si="26"/>
        <v>45400</v>
      </c>
      <c r="K74" s="52">
        <v>0</v>
      </c>
      <c r="L74" s="3">
        <f t="shared" si="27"/>
        <v>15436</v>
      </c>
      <c r="M74" s="51">
        <v>3600</v>
      </c>
      <c r="N74" s="3">
        <f t="shared" si="28"/>
        <v>1224</v>
      </c>
      <c r="O74" s="5">
        <f t="shared" si="20"/>
        <v>8172</v>
      </c>
      <c r="P74" s="51">
        <v>0</v>
      </c>
      <c r="Q74" s="51">
        <v>0</v>
      </c>
      <c r="R74" s="51">
        <v>0</v>
      </c>
      <c r="S74" s="52">
        <v>0</v>
      </c>
      <c r="T74" s="52">
        <v>0</v>
      </c>
      <c r="U74" s="52">
        <v>0</v>
      </c>
      <c r="V74" s="52">
        <v>0</v>
      </c>
      <c r="W74" s="52">
        <v>0</v>
      </c>
      <c r="X74" s="52">
        <v>0</v>
      </c>
      <c r="Y74" s="52">
        <v>0</v>
      </c>
      <c r="Z74" s="52">
        <v>0</v>
      </c>
      <c r="AA74" s="52">
        <v>0</v>
      </c>
      <c r="AB74" s="52">
        <v>0</v>
      </c>
      <c r="AC74" s="52">
        <v>0</v>
      </c>
      <c r="AD74" s="290">
        <f t="shared" si="29"/>
        <v>73832</v>
      </c>
      <c r="AE74" s="292">
        <v>0</v>
      </c>
      <c r="AF74" s="66">
        <v>0</v>
      </c>
      <c r="AG74" s="66">
        <v>0</v>
      </c>
      <c r="AH74" s="66">
        <v>0</v>
      </c>
      <c r="AI74" s="63">
        <v>0</v>
      </c>
      <c r="AJ74" s="63">
        <v>0</v>
      </c>
      <c r="AK74" s="66">
        <v>0</v>
      </c>
      <c r="AL74" s="66">
        <v>0</v>
      </c>
      <c r="AM74" s="66">
        <v>0</v>
      </c>
      <c r="AN74" s="66">
        <v>0</v>
      </c>
      <c r="AO74" s="63">
        <v>0</v>
      </c>
      <c r="AP74" s="66">
        <v>0</v>
      </c>
      <c r="AQ74" s="66">
        <v>0</v>
      </c>
      <c r="AR74" s="371">
        <v>5000</v>
      </c>
      <c r="AS74" s="51">
        <v>0</v>
      </c>
      <c r="AT74" s="64">
        <v>0</v>
      </c>
      <c r="AU74" s="51">
        <v>0</v>
      </c>
      <c r="AV74" s="65">
        <v>0</v>
      </c>
      <c r="AW74" s="66">
        <v>0</v>
      </c>
      <c r="AX74" s="66">
        <v>0</v>
      </c>
      <c r="AY74" s="66">
        <v>0</v>
      </c>
      <c r="AZ74" s="66">
        <v>0</v>
      </c>
      <c r="BA74" s="51">
        <v>30</v>
      </c>
      <c r="BB74" s="291">
        <v>0</v>
      </c>
      <c r="BC74" s="291">
        <v>0</v>
      </c>
      <c r="BD74" s="51">
        <v>0</v>
      </c>
      <c r="BE74" s="51">
        <v>0</v>
      </c>
      <c r="BF74" s="51">
        <v>0</v>
      </c>
      <c r="BG74" s="51">
        <v>0</v>
      </c>
      <c r="BH74" s="51">
        <v>0</v>
      </c>
      <c r="BI74" s="67">
        <f t="shared" si="11"/>
        <v>5030</v>
      </c>
      <c r="BJ74" s="67">
        <f>SUM(AD74-BI74)</f>
        <v>68802</v>
      </c>
      <c r="BK74" s="68">
        <v>0</v>
      </c>
      <c r="BL74" s="7"/>
      <c r="BM74" s="7"/>
      <c r="BN74" s="7"/>
      <c r="BO74" s="7"/>
      <c r="BP74" s="7"/>
      <c r="BQ74" s="7"/>
      <c r="BR74" s="7"/>
      <c r="BS74" s="7"/>
      <c r="BT74" s="7"/>
    </row>
    <row r="75" spans="1:65" ht="15.75">
      <c r="A75" s="27">
        <v>72</v>
      </c>
      <c r="B75" s="3">
        <v>32161</v>
      </c>
      <c r="C75" s="295" t="s">
        <v>100</v>
      </c>
      <c r="D75" s="48" t="s">
        <v>99</v>
      </c>
      <c r="E75" s="3">
        <v>4</v>
      </c>
      <c r="F75" s="3">
        <v>1</v>
      </c>
      <c r="G75" s="3">
        <v>1</v>
      </c>
      <c r="H75" s="3">
        <v>30</v>
      </c>
      <c r="I75" s="3">
        <v>38600</v>
      </c>
      <c r="J75" s="8">
        <f t="shared" si="26"/>
        <v>38600</v>
      </c>
      <c r="K75" s="27">
        <v>0</v>
      </c>
      <c r="L75" s="3">
        <f t="shared" si="27"/>
        <v>13124</v>
      </c>
      <c r="M75" s="8">
        <v>3600</v>
      </c>
      <c r="N75" s="3">
        <f t="shared" si="28"/>
        <v>1224</v>
      </c>
      <c r="O75" s="3">
        <f aca="true" t="shared" si="32" ref="O75:O80">ROUND((I75)*18%,0)</f>
        <v>6948</v>
      </c>
      <c r="P75" s="8">
        <v>0</v>
      </c>
      <c r="Q75" s="8">
        <v>0</v>
      </c>
      <c r="R75" s="8">
        <v>0</v>
      </c>
      <c r="S75" s="27">
        <v>0</v>
      </c>
      <c r="T75" s="27">
        <v>0</v>
      </c>
      <c r="U75" s="27">
        <v>0</v>
      </c>
      <c r="V75" s="27">
        <v>0</v>
      </c>
      <c r="W75" s="27">
        <v>0</v>
      </c>
      <c r="X75" s="27">
        <v>0</v>
      </c>
      <c r="Y75" s="27">
        <v>0</v>
      </c>
      <c r="Z75" s="27">
        <v>0</v>
      </c>
      <c r="AA75" s="27">
        <v>0</v>
      </c>
      <c r="AB75" s="27">
        <v>0</v>
      </c>
      <c r="AC75" s="27">
        <v>0</v>
      </c>
      <c r="AD75" s="31">
        <f t="shared" si="29"/>
        <v>63496</v>
      </c>
      <c r="AE75" s="292">
        <v>0</v>
      </c>
      <c r="AF75" s="32">
        <v>0</v>
      </c>
      <c r="AG75" s="32">
        <v>0</v>
      </c>
      <c r="AH75" s="32">
        <v>0</v>
      </c>
      <c r="AI75" s="33">
        <f t="shared" si="30"/>
        <v>0</v>
      </c>
      <c r="AJ75" s="33">
        <f t="shared" si="31"/>
        <v>0</v>
      </c>
      <c r="AK75" s="32">
        <v>0</v>
      </c>
      <c r="AL75" s="32">
        <v>0</v>
      </c>
      <c r="AM75" s="32">
        <v>0</v>
      </c>
      <c r="AN75" s="32">
        <v>0</v>
      </c>
      <c r="AO75" s="33">
        <f aca="true" t="shared" si="33" ref="AO75:AO80">U75</f>
        <v>0</v>
      </c>
      <c r="AP75" s="32">
        <v>0</v>
      </c>
      <c r="AQ75" s="32">
        <v>0</v>
      </c>
      <c r="AR75" s="8">
        <v>10000</v>
      </c>
      <c r="AS75" s="70">
        <v>10000</v>
      </c>
      <c r="AT75" s="73" t="s">
        <v>558</v>
      </c>
      <c r="AU75" s="8">
        <v>0</v>
      </c>
      <c r="AV75" s="35">
        <f aca="true" t="shared" si="34" ref="AV75:AV80">Q75</f>
        <v>0</v>
      </c>
      <c r="AW75" s="32">
        <v>0</v>
      </c>
      <c r="AX75" s="32">
        <v>0</v>
      </c>
      <c r="AY75" s="32">
        <v>0</v>
      </c>
      <c r="AZ75" s="32">
        <v>0</v>
      </c>
      <c r="BA75" s="8">
        <v>30</v>
      </c>
      <c r="BB75" s="36">
        <f t="shared" si="23"/>
        <v>0</v>
      </c>
      <c r="BC75" s="36">
        <f t="shared" si="24"/>
        <v>0</v>
      </c>
      <c r="BD75" s="8">
        <v>0</v>
      </c>
      <c r="BE75" s="8">
        <v>0</v>
      </c>
      <c r="BF75" s="51">
        <v>0</v>
      </c>
      <c r="BG75" s="8">
        <v>0</v>
      </c>
      <c r="BH75" s="8">
        <v>0</v>
      </c>
      <c r="BI75" s="37">
        <f aca="true" t="shared" si="35" ref="BI75:BI80">SUM(AE75:BH75)</f>
        <v>20030</v>
      </c>
      <c r="BJ75" s="37">
        <f t="shared" si="25"/>
        <v>43466</v>
      </c>
      <c r="BK75" s="38">
        <v>0</v>
      </c>
      <c r="BL75" s="7"/>
      <c r="BM75" s="7"/>
    </row>
    <row r="76" spans="1:65" ht="21">
      <c r="A76" s="27">
        <v>73</v>
      </c>
      <c r="B76" s="3">
        <v>31877</v>
      </c>
      <c r="C76" s="47" t="s">
        <v>101</v>
      </c>
      <c r="D76" s="48" t="s">
        <v>99</v>
      </c>
      <c r="E76" s="3">
        <v>3</v>
      </c>
      <c r="F76" s="3">
        <v>1</v>
      </c>
      <c r="G76" s="3">
        <v>1</v>
      </c>
      <c r="H76" s="3">
        <v>30</v>
      </c>
      <c r="I76" s="3">
        <v>38300</v>
      </c>
      <c r="J76" s="8">
        <f t="shared" si="26"/>
        <v>38300</v>
      </c>
      <c r="K76" s="27">
        <v>0</v>
      </c>
      <c r="L76" s="3">
        <f t="shared" si="27"/>
        <v>13022</v>
      </c>
      <c r="M76" s="8">
        <v>3600</v>
      </c>
      <c r="N76" s="3">
        <f t="shared" si="28"/>
        <v>1224</v>
      </c>
      <c r="O76" s="3">
        <f t="shared" si="32"/>
        <v>6894</v>
      </c>
      <c r="P76" s="8">
        <v>0</v>
      </c>
      <c r="Q76" s="8">
        <v>0</v>
      </c>
      <c r="R76" s="8">
        <v>0</v>
      </c>
      <c r="S76" s="27">
        <v>0</v>
      </c>
      <c r="T76" s="27">
        <v>0</v>
      </c>
      <c r="U76" s="27">
        <v>0</v>
      </c>
      <c r="V76" s="27">
        <v>0</v>
      </c>
      <c r="W76" s="27">
        <v>0</v>
      </c>
      <c r="X76" s="27">
        <v>0</v>
      </c>
      <c r="Y76" s="27">
        <v>0</v>
      </c>
      <c r="Z76" s="27">
        <v>0</v>
      </c>
      <c r="AA76" s="27">
        <v>0</v>
      </c>
      <c r="AB76" s="27">
        <v>0</v>
      </c>
      <c r="AC76" s="27">
        <v>0</v>
      </c>
      <c r="AD76" s="31">
        <f t="shared" si="29"/>
        <v>63040</v>
      </c>
      <c r="AE76" s="292">
        <v>0</v>
      </c>
      <c r="AF76" s="32">
        <v>0</v>
      </c>
      <c r="AG76" s="32">
        <v>0</v>
      </c>
      <c r="AH76" s="32">
        <v>0</v>
      </c>
      <c r="AI76" s="33">
        <f t="shared" si="30"/>
        <v>0</v>
      </c>
      <c r="AJ76" s="33">
        <f t="shared" si="31"/>
        <v>0</v>
      </c>
      <c r="AK76" s="32">
        <v>0</v>
      </c>
      <c r="AL76" s="32">
        <v>0</v>
      </c>
      <c r="AM76" s="32">
        <v>0</v>
      </c>
      <c r="AN76" s="32">
        <v>0</v>
      </c>
      <c r="AO76" s="33">
        <f t="shared" si="33"/>
        <v>0</v>
      </c>
      <c r="AP76" s="32">
        <v>0</v>
      </c>
      <c r="AQ76" s="32">
        <v>0</v>
      </c>
      <c r="AR76" s="70">
        <v>0</v>
      </c>
      <c r="AS76" s="8">
        <v>0</v>
      </c>
      <c r="AT76" s="34">
        <v>0</v>
      </c>
      <c r="AU76" s="8">
        <v>0</v>
      </c>
      <c r="AV76" s="35">
        <f t="shared" si="34"/>
        <v>0</v>
      </c>
      <c r="AW76" s="32">
        <v>0</v>
      </c>
      <c r="AX76" s="32">
        <v>0</v>
      </c>
      <c r="AY76" s="32">
        <v>0</v>
      </c>
      <c r="AZ76" s="32">
        <v>0</v>
      </c>
      <c r="BA76" s="8">
        <v>30</v>
      </c>
      <c r="BB76" s="36">
        <f t="shared" si="23"/>
        <v>0</v>
      </c>
      <c r="BC76" s="36">
        <f t="shared" si="24"/>
        <v>0</v>
      </c>
      <c r="BD76" s="8">
        <v>0</v>
      </c>
      <c r="BE76" s="8">
        <v>0</v>
      </c>
      <c r="BF76" s="51">
        <v>0</v>
      </c>
      <c r="BG76" s="8">
        <v>0</v>
      </c>
      <c r="BH76" s="8">
        <v>0</v>
      </c>
      <c r="BI76" s="37">
        <f t="shared" si="35"/>
        <v>30</v>
      </c>
      <c r="BJ76" s="37">
        <f t="shared" si="25"/>
        <v>63010</v>
      </c>
      <c r="BK76" s="38" t="s">
        <v>533</v>
      </c>
      <c r="BL76" s="50"/>
      <c r="BM76" s="50"/>
    </row>
    <row r="77" spans="1:65" ht="15.75">
      <c r="A77" s="27">
        <v>74</v>
      </c>
      <c r="B77" s="3">
        <v>31965</v>
      </c>
      <c r="C77" s="29" t="s">
        <v>102</v>
      </c>
      <c r="D77" s="48" t="s">
        <v>99</v>
      </c>
      <c r="E77" s="3">
        <v>3</v>
      </c>
      <c r="F77" s="3">
        <v>1</v>
      </c>
      <c r="G77" s="3">
        <v>1</v>
      </c>
      <c r="H77" s="3">
        <v>30</v>
      </c>
      <c r="I77" s="3">
        <v>37200</v>
      </c>
      <c r="J77" s="8">
        <f t="shared" si="26"/>
        <v>37200</v>
      </c>
      <c r="K77" s="27">
        <v>0</v>
      </c>
      <c r="L77" s="3">
        <f t="shared" si="27"/>
        <v>12648</v>
      </c>
      <c r="M77" s="8">
        <v>3600</v>
      </c>
      <c r="N77" s="3">
        <f t="shared" si="28"/>
        <v>1224</v>
      </c>
      <c r="O77" s="3">
        <f t="shared" si="32"/>
        <v>6696</v>
      </c>
      <c r="P77" s="8">
        <v>0</v>
      </c>
      <c r="Q77" s="8">
        <v>0</v>
      </c>
      <c r="R77" s="8">
        <v>0</v>
      </c>
      <c r="S77" s="27">
        <v>0</v>
      </c>
      <c r="T77" s="27">
        <v>0</v>
      </c>
      <c r="U77" s="27">
        <v>0</v>
      </c>
      <c r="V77" s="27">
        <v>0</v>
      </c>
      <c r="W77" s="27">
        <v>0</v>
      </c>
      <c r="X77" s="27">
        <v>0</v>
      </c>
      <c r="Y77" s="27">
        <v>0</v>
      </c>
      <c r="Z77" s="27">
        <v>0</v>
      </c>
      <c r="AA77" s="27">
        <v>0</v>
      </c>
      <c r="AB77" s="27">
        <v>0</v>
      </c>
      <c r="AC77" s="27">
        <v>0</v>
      </c>
      <c r="AD77" s="31">
        <f t="shared" si="29"/>
        <v>61368</v>
      </c>
      <c r="AE77" s="292">
        <v>0</v>
      </c>
      <c r="AF77" s="32">
        <v>0</v>
      </c>
      <c r="AG77" s="32">
        <v>0</v>
      </c>
      <c r="AH77" s="32">
        <v>0</v>
      </c>
      <c r="AI77" s="33">
        <f t="shared" si="30"/>
        <v>0</v>
      </c>
      <c r="AJ77" s="33">
        <f t="shared" si="31"/>
        <v>0</v>
      </c>
      <c r="AK77" s="32">
        <v>0</v>
      </c>
      <c r="AL77" s="32">
        <v>0</v>
      </c>
      <c r="AM77" s="32">
        <v>0</v>
      </c>
      <c r="AN77" s="32">
        <v>0</v>
      </c>
      <c r="AO77" s="33">
        <f t="shared" si="33"/>
        <v>0</v>
      </c>
      <c r="AP77" s="32">
        <v>0</v>
      </c>
      <c r="AQ77" s="32">
        <v>0</v>
      </c>
      <c r="AR77" s="8">
        <v>15000</v>
      </c>
      <c r="AS77" s="8">
        <v>0</v>
      </c>
      <c r="AT77" s="34">
        <v>0</v>
      </c>
      <c r="AU77" s="8">
        <v>0</v>
      </c>
      <c r="AV77" s="35">
        <f t="shared" si="34"/>
        <v>0</v>
      </c>
      <c r="AW77" s="32">
        <v>0</v>
      </c>
      <c r="AX77" s="32">
        <v>0</v>
      </c>
      <c r="AY77" s="32">
        <v>0</v>
      </c>
      <c r="AZ77" s="32">
        <v>0</v>
      </c>
      <c r="BA77" s="8">
        <v>30</v>
      </c>
      <c r="BB77" s="36">
        <f t="shared" si="23"/>
        <v>0</v>
      </c>
      <c r="BC77" s="36">
        <f t="shared" si="24"/>
        <v>0</v>
      </c>
      <c r="BD77" s="8">
        <v>0</v>
      </c>
      <c r="BE77" s="8">
        <v>0</v>
      </c>
      <c r="BF77" s="51">
        <v>0</v>
      </c>
      <c r="BG77" s="8">
        <v>0</v>
      </c>
      <c r="BH77" s="8">
        <v>0</v>
      </c>
      <c r="BI77" s="37">
        <f t="shared" si="35"/>
        <v>15030</v>
      </c>
      <c r="BJ77" s="37">
        <f t="shared" si="25"/>
        <v>46338</v>
      </c>
      <c r="BK77" s="38">
        <v>0</v>
      </c>
      <c r="BL77" s="50"/>
      <c r="BM77" s="50"/>
    </row>
    <row r="78" spans="1:65" ht="15.75">
      <c r="A78" s="27">
        <v>75</v>
      </c>
      <c r="B78" s="3">
        <v>31969</v>
      </c>
      <c r="C78" s="47" t="s">
        <v>103</v>
      </c>
      <c r="D78" s="48" t="s">
        <v>99</v>
      </c>
      <c r="E78" s="3">
        <v>3</v>
      </c>
      <c r="F78" s="3">
        <v>1</v>
      </c>
      <c r="G78" s="3">
        <v>1</v>
      </c>
      <c r="H78" s="3">
        <v>30</v>
      </c>
      <c r="I78" s="3">
        <v>38300</v>
      </c>
      <c r="J78" s="8">
        <f t="shared" si="26"/>
        <v>38300</v>
      </c>
      <c r="K78" s="27">
        <v>0</v>
      </c>
      <c r="L78" s="3">
        <f t="shared" si="27"/>
        <v>13022</v>
      </c>
      <c r="M78" s="8">
        <v>3600</v>
      </c>
      <c r="N78" s="3">
        <f t="shared" si="28"/>
        <v>1224</v>
      </c>
      <c r="O78" s="3">
        <f t="shared" si="32"/>
        <v>6894</v>
      </c>
      <c r="P78" s="8">
        <v>0</v>
      </c>
      <c r="Q78" s="8">
        <v>0</v>
      </c>
      <c r="R78" s="8">
        <v>0</v>
      </c>
      <c r="S78" s="27">
        <v>0</v>
      </c>
      <c r="T78" s="27">
        <v>0</v>
      </c>
      <c r="U78" s="27">
        <v>0</v>
      </c>
      <c r="V78" s="27">
        <v>0</v>
      </c>
      <c r="W78" s="27">
        <v>0</v>
      </c>
      <c r="X78" s="27">
        <v>0</v>
      </c>
      <c r="Y78" s="27">
        <v>0</v>
      </c>
      <c r="Z78" s="27">
        <v>0</v>
      </c>
      <c r="AA78" s="27">
        <v>0</v>
      </c>
      <c r="AB78" s="27">
        <v>0</v>
      </c>
      <c r="AC78" s="27">
        <v>0</v>
      </c>
      <c r="AD78" s="31">
        <f t="shared" si="29"/>
        <v>63040</v>
      </c>
      <c r="AE78" s="292">
        <v>0</v>
      </c>
      <c r="AF78" s="32">
        <v>0</v>
      </c>
      <c r="AG78" s="32">
        <v>0</v>
      </c>
      <c r="AH78" s="32">
        <v>0</v>
      </c>
      <c r="AI78" s="33">
        <f t="shared" si="30"/>
        <v>0</v>
      </c>
      <c r="AJ78" s="33">
        <f t="shared" si="31"/>
        <v>0</v>
      </c>
      <c r="AK78" s="32">
        <v>0</v>
      </c>
      <c r="AL78" s="32">
        <v>0</v>
      </c>
      <c r="AM78" s="32">
        <v>0</v>
      </c>
      <c r="AN78" s="32">
        <v>0</v>
      </c>
      <c r="AO78" s="33">
        <f t="shared" si="33"/>
        <v>0</v>
      </c>
      <c r="AP78" s="32">
        <v>0</v>
      </c>
      <c r="AQ78" s="32">
        <v>0</v>
      </c>
      <c r="AR78" s="8">
        <v>20000</v>
      </c>
      <c r="AS78" s="8">
        <v>0</v>
      </c>
      <c r="AT78" s="34">
        <v>0</v>
      </c>
      <c r="AU78" s="8">
        <v>0</v>
      </c>
      <c r="AV78" s="35">
        <f t="shared" si="34"/>
        <v>0</v>
      </c>
      <c r="AW78" s="32">
        <v>0</v>
      </c>
      <c r="AX78" s="32">
        <v>0</v>
      </c>
      <c r="AY78" s="32">
        <v>0</v>
      </c>
      <c r="AZ78" s="32">
        <v>0</v>
      </c>
      <c r="BA78" s="8">
        <v>30</v>
      </c>
      <c r="BB78" s="36">
        <f t="shared" si="23"/>
        <v>0</v>
      </c>
      <c r="BC78" s="36">
        <f t="shared" si="24"/>
        <v>0</v>
      </c>
      <c r="BD78" s="8">
        <v>0</v>
      </c>
      <c r="BE78" s="8">
        <v>0</v>
      </c>
      <c r="BF78" s="51">
        <v>0</v>
      </c>
      <c r="BG78" s="8">
        <v>0</v>
      </c>
      <c r="BH78" s="8">
        <v>0</v>
      </c>
      <c r="BI78" s="37">
        <f t="shared" si="35"/>
        <v>20030</v>
      </c>
      <c r="BJ78" s="37">
        <f t="shared" si="25"/>
        <v>43010</v>
      </c>
      <c r="BK78" s="38">
        <v>0</v>
      </c>
      <c r="BL78" s="50"/>
      <c r="BM78" s="50"/>
    </row>
    <row r="79" spans="1:66" ht="17.25" customHeight="1">
      <c r="A79" s="27">
        <v>76</v>
      </c>
      <c r="B79" s="3">
        <v>73414</v>
      </c>
      <c r="C79" s="29" t="s">
        <v>142</v>
      </c>
      <c r="D79" s="48" t="s">
        <v>99</v>
      </c>
      <c r="E79" s="3">
        <v>3</v>
      </c>
      <c r="F79" s="3">
        <v>1</v>
      </c>
      <c r="G79" s="3">
        <v>1</v>
      </c>
      <c r="H79" s="3">
        <v>30</v>
      </c>
      <c r="I79" s="3">
        <v>33000</v>
      </c>
      <c r="J79" s="8">
        <f t="shared" si="26"/>
        <v>33000</v>
      </c>
      <c r="K79" s="27">
        <v>0</v>
      </c>
      <c r="L79" s="3">
        <f t="shared" si="27"/>
        <v>11220</v>
      </c>
      <c r="M79" s="8">
        <v>3600</v>
      </c>
      <c r="N79" s="3">
        <f t="shared" si="28"/>
        <v>1224</v>
      </c>
      <c r="O79" s="3">
        <f t="shared" si="32"/>
        <v>5940</v>
      </c>
      <c r="P79" s="8">
        <v>0</v>
      </c>
      <c r="Q79" s="8">
        <v>0</v>
      </c>
      <c r="R79" s="8">
        <v>0</v>
      </c>
      <c r="S79" s="27">
        <v>0</v>
      </c>
      <c r="T79" s="27">
        <v>0</v>
      </c>
      <c r="U79" s="27">
        <v>0</v>
      </c>
      <c r="V79" s="27">
        <v>0</v>
      </c>
      <c r="W79" s="27">
        <v>0</v>
      </c>
      <c r="X79" s="27">
        <v>0</v>
      </c>
      <c r="Y79" s="27">
        <v>0</v>
      </c>
      <c r="Z79" s="27">
        <v>0</v>
      </c>
      <c r="AA79" s="27">
        <v>0</v>
      </c>
      <c r="AB79" s="27">
        <v>0</v>
      </c>
      <c r="AC79" s="27">
        <v>0</v>
      </c>
      <c r="AD79" s="31">
        <f t="shared" si="29"/>
        <v>54984</v>
      </c>
      <c r="AE79" s="292">
        <v>0</v>
      </c>
      <c r="AF79" s="32">
        <v>0</v>
      </c>
      <c r="AG79" s="32">
        <v>0</v>
      </c>
      <c r="AH79" s="32">
        <v>0</v>
      </c>
      <c r="AI79" s="33">
        <f t="shared" si="30"/>
        <v>0</v>
      </c>
      <c r="AJ79" s="33">
        <f t="shared" si="31"/>
        <v>0</v>
      </c>
      <c r="AK79" s="32">
        <v>0</v>
      </c>
      <c r="AL79" s="32">
        <v>0</v>
      </c>
      <c r="AM79" s="32">
        <v>0</v>
      </c>
      <c r="AN79" s="32">
        <v>0</v>
      </c>
      <c r="AO79" s="33">
        <f t="shared" si="33"/>
        <v>0</v>
      </c>
      <c r="AP79" s="32">
        <v>0</v>
      </c>
      <c r="AQ79" s="32">
        <v>0</v>
      </c>
      <c r="AR79" s="8">
        <v>4000</v>
      </c>
      <c r="AS79" s="8">
        <v>0</v>
      </c>
      <c r="AT79" s="34">
        <v>0</v>
      </c>
      <c r="AU79" s="8">
        <v>0</v>
      </c>
      <c r="AV79" s="35">
        <f t="shared" si="34"/>
        <v>0</v>
      </c>
      <c r="AW79" s="32">
        <v>0</v>
      </c>
      <c r="AX79" s="32">
        <v>0</v>
      </c>
      <c r="AY79" s="32">
        <v>0</v>
      </c>
      <c r="AZ79" s="32">
        <v>0</v>
      </c>
      <c r="BA79" s="8">
        <v>30</v>
      </c>
      <c r="BB79" s="36">
        <f t="shared" si="23"/>
        <v>0</v>
      </c>
      <c r="BC79" s="36">
        <f t="shared" si="24"/>
        <v>0</v>
      </c>
      <c r="BD79" s="8">
        <v>0</v>
      </c>
      <c r="BE79" s="8">
        <v>0</v>
      </c>
      <c r="BF79" s="51">
        <v>0</v>
      </c>
      <c r="BG79" s="8">
        <v>0</v>
      </c>
      <c r="BH79" s="8">
        <v>0</v>
      </c>
      <c r="BI79" s="37">
        <f t="shared" si="35"/>
        <v>4030</v>
      </c>
      <c r="BJ79" s="37">
        <f t="shared" si="25"/>
        <v>50954</v>
      </c>
      <c r="BK79" s="38">
        <v>0</v>
      </c>
      <c r="BL79" s="7"/>
      <c r="BM79" s="74"/>
      <c r="BN79" s="75"/>
    </row>
    <row r="80" spans="1:66" ht="15.75">
      <c r="A80" s="27">
        <v>77</v>
      </c>
      <c r="B80" s="3">
        <v>31795</v>
      </c>
      <c r="C80" s="29" t="s">
        <v>166</v>
      </c>
      <c r="D80" s="48" t="s">
        <v>99</v>
      </c>
      <c r="E80" s="3">
        <v>3</v>
      </c>
      <c r="F80" s="3">
        <v>1</v>
      </c>
      <c r="G80" s="3">
        <v>1</v>
      </c>
      <c r="H80" s="3">
        <v>30</v>
      </c>
      <c r="I80" s="3">
        <v>38300</v>
      </c>
      <c r="J80" s="8">
        <f t="shared" si="26"/>
        <v>38300</v>
      </c>
      <c r="K80" s="27">
        <v>0</v>
      </c>
      <c r="L80" s="3">
        <f t="shared" si="27"/>
        <v>13022</v>
      </c>
      <c r="M80" s="8">
        <v>3600</v>
      </c>
      <c r="N80" s="3">
        <f t="shared" si="28"/>
        <v>1224</v>
      </c>
      <c r="O80" s="3">
        <f t="shared" si="32"/>
        <v>6894</v>
      </c>
      <c r="P80" s="8">
        <v>0</v>
      </c>
      <c r="Q80" s="8">
        <v>0</v>
      </c>
      <c r="R80" s="8">
        <v>0</v>
      </c>
      <c r="S80" s="27">
        <v>0</v>
      </c>
      <c r="T80" s="27">
        <v>0</v>
      </c>
      <c r="U80" s="27">
        <v>0</v>
      </c>
      <c r="V80" s="27">
        <v>0</v>
      </c>
      <c r="W80" s="27">
        <v>0</v>
      </c>
      <c r="X80" s="27">
        <v>0</v>
      </c>
      <c r="Y80" s="27">
        <v>0</v>
      </c>
      <c r="Z80" s="27">
        <v>0</v>
      </c>
      <c r="AA80" s="27">
        <v>0</v>
      </c>
      <c r="AB80" s="27">
        <v>0</v>
      </c>
      <c r="AC80" s="27">
        <v>0</v>
      </c>
      <c r="AD80" s="31">
        <f t="shared" si="29"/>
        <v>63040</v>
      </c>
      <c r="AE80" s="292">
        <v>0</v>
      </c>
      <c r="AF80" s="32">
        <v>0</v>
      </c>
      <c r="AG80" s="32">
        <v>0</v>
      </c>
      <c r="AH80" s="32">
        <v>0</v>
      </c>
      <c r="AI80" s="33">
        <f>P80</f>
        <v>0</v>
      </c>
      <c r="AJ80" s="33">
        <f>P80</f>
        <v>0</v>
      </c>
      <c r="AK80" s="32">
        <v>0</v>
      </c>
      <c r="AL80" s="32">
        <v>0</v>
      </c>
      <c r="AM80" s="32">
        <v>0</v>
      </c>
      <c r="AN80" s="32">
        <v>0</v>
      </c>
      <c r="AO80" s="33">
        <f t="shared" si="33"/>
        <v>0</v>
      </c>
      <c r="AP80" s="32">
        <v>0</v>
      </c>
      <c r="AQ80" s="32">
        <v>0</v>
      </c>
      <c r="AR80" s="8">
        <v>15000</v>
      </c>
      <c r="AS80" s="8">
        <v>0</v>
      </c>
      <c r="AT80" s="34">
        <v>0</v>
      </c>
      <c r="AU80" s="8">
        <v>0</v>
      </c>
      <c r="AV80" s="35">
        <f t="shared" si="34"/>
        <v>0</v>
      </c>
      <c r="AW80" s="32">
        <v>0</v>
      </c>
      <c r="AX80" s="32">
        <v>0</v>
      </c>
      <c r="AY80" s="32">
        <v>0</v>
      </c>
      <c r="AZ80" s="32">
        <v>0</v>
      </c>
      <c r="BA80" s="8">
        <v>30</v>
      </c>
      <c r="BB80" s="36">
        <f t="shared" si="23"/>
        <v>0</v>
      </c>
      <c r="BC80" s="36">
        <f t="shared" si="24"/>
        <v>0</v>
      </c>
      <c r="BD80" s="8">
        <v>0</v>
      </c>
      <c r="BE80" s="8">
        <v>0</v>
      </c>
      <c r="BF80" s="51">
        <v>0</v>
      </c>
      <c r="BG80" s="8">
        <v>0</v>
      </c>
      <c r="BH80" s="8">
        <v>0</v>
      </c>
      <c r="BI80" s="37">
        <f t="shared" si="35"/>
        <v>15030</v>
      </c>
      <c r="BJ80" s="37">
        <f t="shared" si="25"/>
        <v>48010</v>
      </c>
      <c r="BK80" s="38">
        <v>0</v>
      </c>
      <c r="BL80" s="7"/>
      <c r="BM80" s="74"/>
      <c r="BN80" s="75"/>
    </row>
    <row r="81" spans="1:63" s="75" customFormat="1" ht="15.75">
      <c r="A81" s="27"/>
      <c r="B81" s="76"/>
      <c r="C81" s="77" t="s">
        <v>109</v>
      </c>
      <c r="D81" s="49"/>
      <c r="E81" s="49"/>
      <c r="F81" s="49"/>
      <c r="G81" s="49"/>
      <c r="H81" s="49"/>
      <c r="I81" s="49"/>
      <c r="J81" s="78">
        <f aca="true" t="shared" si="36" ref="J81:AO81">SUM(J4:J80)</f>
        <v>4434000</v>
      </c>
      <c r="K81" s="78">
        <f t="shared" si="36"/>
        <v>0</v>
      </c>
      <c r="L81" s="358">
        <f t="shared" si="36"/>
        <v>1507560</v>
      </c>
      <c r="M81" s="78">
        <f t="shared" si="36"/>
        <v>345600</v>
      </c>
      <c r="N81" s="358">
        <f t="shared" si="36"/>
        <v>117504</v>
      </c>
      <c r="O81" s="358">
        <f t="shared" si="36"/>
        <v>779238</v>
      </c>
      <c r="P81" s="78">
        <f t="shared" si="36"/>
        <v>514056</v>
      </c>
      <c r="Q81" s="78">
        <f t="shared" si="36"/>
        <v>0</v>
      </c>
      <c r="R81" s="78">
        <f t="shared" si="36"/>
        <v>700</v>
      </c>
      <c r="S81" s="78">
        <f t="shared" si="36"/>
        <v>0</v>
      </c>
      <c r="T81" s="78">
        <f t="shared" si="36"/>
        <v>0</v>
      </c>
      <c r="U81" s="78">
        <f t="shared" si="36"/>
        <v>0</v>
      </c>
      <c r="V81" s="78">
        <f t="shared" si="36"/>
        <v>0</v>
      </c>
      <c r="W81" s="78">
        <f t="shared" si="36"/>
        <v>0</v>
      </c>
      <c r="X81" s="78">
        <f t="shared" si="36"/>
        <v>0</v>
      </c>
      <c r="Y81" s="78">
        <f t="shared" si="36"/>
        <v>0</v>
      </c>
      <c r="Z81" s="78">
        <f t="shared" si="36"/>
        <v>0</v>
      </c>
      <c r="AA81" s="78">
        <f t="shared" si="36"/>
        <v>0</v>
      </c>
      <c r="AB81" s="78">
        <f t="shared" si="36"/>
        <v>0</v>
      </c>
      <c r="AC81" s="78">
        <f t="shared" si="36"/>
        <v>0</v>
      </c>
      <c r="AD81" s="78">
        <f t="shared" si="36"/>
        <v>7698658</v>
      </c>
      <c r="AE81" s="78">
        <f t="shared" si="36"/>
        <v>499500</v>
      </c>
      <c r="AF81" s="78">
        <f t="shared" si="36"/>
        <v>0</v>
      </c>
      <c r="AG81" s="78">
        <f t="shared" si="36"/>
        <v>0</v>
      </c>
      <c r="AH81" s="78">
        <f t="shared" si="36"/>
        <v>0</v>
      </c>
      <c r="AI81" s="78">
        <f t="shared" si="36"/>
        <v>367189</v>
      </c>
      <c r="AJ81" s="78">
        <f t="shared" si="36"/>
        <v>514056</v>
      </c>
      <c r="AK81" s="78">
        <f t="shared" si="36"/>
        <v>0</v>
      </c>
      <c r="AL81" s="78">
        <f t="shared" si="36"/>
        <v>0</v>
      </c>
      <c r="AM81" s="78">
        <f t="shared" si="36"/>
        <v>0</v>
      </c>
      <c r="AN81" s="78">
        <f t="shared" si="36"/>
        <v>0</v>
      </c>
      <c r="AO81" s="78">
        <f t="shared" si="36"/>
        <v>0</v>
      </c>
      <c r="AP81" s="78">
        <f aca="true" t="shared" si="37" ref="AP81:BJ81">SUM(AP4:AP80)</f>
        <v>0</v>
      </c>
      <c r="AQ81" s="78">
        <f t="shared" si="37"/>
        <v>0</v>
      </c>
      <c r="AR81" s="78">
        <f t="shared" si="37"/>
        <v>421000</v>
      </c>
      <c r="AS81" s="78">
        <f t="shared" si="37"/>
        <v>33500</v>
      </c>
      <c r="AT81" s="78">
        <f t="shared" si="37"/>
        <v>0</v>
      </c>
      <c r="AU81" s="78">
        <f t="shared" si="37"/>
        <v>0</v>
      </c>
      <c r="AV81" s="78">
        <f t="shared" si="37"/>
        <v>0</v>
      </c>
      <c r="AW81" s="78">
        <f t="shared" si="37"/>
        <v>0</v>
      </c>
      <c r="AX81" s="78">
        <f t="shared" si="37"/>
        <v>0</v>
      </c>
      <c r="AY81" s="78">
        <f t="shared" si="37"/>
        <v>0</v>
      </c>
      <c r="AZ81" s="78">
        <f t="shared" si="37"/>
        <v>0</v>
      </c>
      <c r="BA81" s="78">
        <f t="shared" si="37"/>
        <v>4350</v>
      </c>
      <c r="BB81" s="78">
        <f t="shared" si="37"/>
        <v>0</v>
      </c>
      <c r="BC81" s="78">
        <f t="shared" si="37"/>
        <v>0</v>
      </c>
      <c r="BD81" s="78">
        <f t="shared" si="37"/>
        <v>1172</v>
      </c>
      <c r="BE81" s="78">
        <f t="shared" si="37"/>
        <v>0</v>
      </c>
      <c r="BF81" s="78">
        <f t="shared" si="37"/>
        <v>0</v>
      </c>
      <c r="BG81" s="78">
        <f t="shared" si="37"/>
        <v>0</v>
      </c>
      <c r="BH81" s="78">
        <f t="shared" si="37"/>
        <v>0</v>
      </c>
      <c r="BI81" s="78">
        <f t="shared" si="37"/>
        <v>1840767</v>
      </c>
      <c r="BJ81" s="78">
        <f t="shared" si="37"/>
        <v>5857891</v>
      </c>
      <c r="BK81" s="38">
        <v>0</v>
      </c>
    </row>
    <row r="82" spans="1:66" ht="15" customHeight="1">
      <c r="A82" s="413" t="s">
        <v>106</v>
      </c>
      <c r="B82" s="414"/>
      <c r="C82" s="414"/>
      <c r="D82" s="414"/>
      <c r="E82" s="415"/>
      <c r="F82" s="79" t="s">
        <v>107</v>
      </c>
      <c r="G82" s="79"/>
      <c r="H82" s="79"/>
      <c r="I82" s="79"/>
      <c r="J82" s="79">
        <f aca="true" t="shared" si="38" ref="J82:P82">SUM(J4:J70)</f>
        <v>4073400</v>
      </c>
      <c r="K82" s="79">
        <f t="shared" si="38"/>
        <v>0</v>
      </c>
      <c r="L82" s="103">
        <f t="shared" si="38"/>
        <v>1384956</v>
      </c>
      <c r="M82" s="79">
        <f t="shared" si="38"/>
        <v>313200</v>
      </c>
      <c r="N82" s="103">
        <f t="shared" si="38"/>
        <v>106488</v>
      </c>
      <c r="O82" s="103">
        <f t="shared" si="38"/>
        <v>714330</v>
      </c>
      <c r="P82" s="79">
        <f t="shared" si="38"/>
        <v>514056</v>
      </c>
      <c r="Q82" s="79">
        <f>SUM(Q4:Q65)</f>
        <v>0</v>
      </c>
      <c r="R82" s="79">
        <f>SUM(R4:R70)</f>
        <v>0</v>
      </c>
      <c r="S82" s="79">
        <f aca="true" t="shared" si="39" ref="S82:AA82">SUM(S4:S65)</f>
        <v>0</v>
      </c>
      <c r="T82" s="79">
        <f t="shared" si="39"/>
        <v>0</v>
      </c>
      <c r="U82" s="79">
        <f t="shared" si="39"/>
        <v>0</v>
      </c>
      <c r="V82" s="79">
        <f t="shared" si="39"/>
        <v>0</v>
      </c>
      <c r="W82" s="79">
        <f t="shared" si="39"/>
        <v>0</v>
      </c>
      <c r="X82" s="79">
        <f t="shared" si="39"/>
        <v>0</v>
      </c>
      <c r="Y82" s="79">
        <f t="shared" si="39"/>
        <v>0</v>
      </c>
      <c r="Z82" s="79">
        <f t="shared" si="39"/>
        <v>0</v>
      </c>
      <c r="AA82" s="79">
        <f t="shared" si="39"/>
        <v>0</v>
      </c>
      <c r="AB82" s="79">
        <f>SUM(AB4:AB70)</f>
        <v>0</v>
      </c>
      <c r="AC82" s="79">
        <f>SUM(AC4:AC70)</f>
        <v>0</v>
      </c>
      <c r="AD82" s="79">
        <f>SUM(AD4:AD70)</f>
        <v>7106430</v>
      </c>
      <c r="AE82" s="79">
        <f>SUM(AE4:AE70)</f>
        <v>497000</v>
      </c>
      <c r="AF82" s="79">
        <f>SUM(AF4:AF65)</f>
        <v>0</v>
      </c>
      <c r="AG82" s="79">
        <f>SUM(AG4:AG65)</f>
        <v>0</v>
      </c>
      <c r="AH82" s="79">
        <f>SUM(AH4:AH65)</f>
        <v>0</v>
      </c>
      <c r="AI82" s="79">
        <f>SUM(AI4:AI70)</f>
        <v>367189</v>
      </c>
      <c r="AJ82" s="79">
        <f>SUM(AJ4:AJ70)</f>
        <v>514056</v>
      </c>
      <c r="AK82" s="79">
        <f>SUM(AK4:AK65)</f>
        <v>0</v>
      </c>
      <c r="AL82" s="79">
        <f>SUM(AL4:AL65)</f>
        <v>0</v>
      </c>
      <c r="AM82" s="79">
        <f>SUM(AM4:AM65)</f>
        <v>0</v>
      </c>
      <c r="AN82" s="79">
        <f>SUM(AN4:AN65)</f>
        <v>0</v>
      </c>
      <c r="AO82" s="79">
        <f>SUM(AO4:AO70)</f>
        <v>0</v>
      </c>
      <c r="AP82" s="79">
        <f>SUM(AP4:AP70)</f>
        <v>0</v>
      </c>
      <c r="AQ82" s="79">
        <f>SUM(AQ4:AQ65)</f>
        <v>0</v>
      </c>
      <c r="AR82" s="79">
        <f>SUM(AR4:AR70)</f>
        <v>292000</v>
      </c>
      <c r="AS82" s="79">
        <f>SUM(AS4:AS70)</f>
        <v>23500</v>
      </c>
      <c r="AT82" s="79">
        <f>SUM(AT4:AT70)</f>
        <v>0</v>
      </c>
      <c r="AU82" s="79">
        <f aca="true" t="shared" si="40" ref="AU82:AZ82">SUM(AU4:AU65)</f>
        <v>0</v>
      </c>
      <c r="AV82" s="79">
        <f t="shared" si="40"/>
        <v>0</v>
      </c>
      <c r="AW82" s="79">
        <f t="shared" si="40"/>
        <v>0</v>
      </c>
      <c r="AX82" s="79">
        <f t="shared" si="40"/>
        <v>0</v>
      </c>
      <c r="AY82" s="79">
        <f t="shared" si="40"/>
        <v>0</v>
      </c>
      <c r="AZ82" s="79">
        <f t="shared" si="40"/>
        <v>0</v>
      </c>
      <c r="BA82" s="79">
        <f>SUM(BA4:BA70)</f>
        <v>4080</v>
      </c>
      <c r="BB82" s="79">
        <f>SUM(BB4:BB65)</f>
        <v>0</v>
      </c>
      <c r="BC82" s="79">
        <f>SUM(BC4:BC65)</f>
        <v>0</v>
      </c>
      <c r="BD82" s="79">
        <f aca="true" t="shared" si="41" ref="BD82:BJ82">SUM(BD4:BD70)</f>
        <v>1172</v>
      </c>
      <c r="BE82" s="79">
        <f t="shared" si="41"/>
        <v>0</v>
      </c>
      <c r="BF82" s="79">
        <f t="shared" si="41"/>
        <v>0</v>
      </c>
      <c r="BG82" s="79">
        <f t="shared" si="41"/>
        <v>0</v>
      </c>
      <c r="BH82" s="79">
        <f t="shared" si="41"/>
        <v>0</v>
      </c>
      <c r="BI82" s="79">
        <f t="shared" si="41"/>
        <v>1698997</v>
      </c>
      <c r="BJ82" s="79">
        <f t="shared" si="41"/>
        <v>5407433</v>
      </c>
      <c r="BK82" s="38">
        <v>0</v>
      </c>
      <c r="BL82" s="7"/>
      <c r="BM82" s="7"/>
      <c r="BN82" s="7"/>
    </row>
    <row r="83" spans="1:66" ht="15">
      <c r="A83" s="416"/>
      <c r="B83" s="417"/>
      <c r="C83" s="417"/>
      <c r="D83" s="417"/>
      <c r="E83" s="418"/>
      <c r="F83" s="79" t="s">
        <v>108</v>
      </c>
      <c r="G83" s="79"/>
      <c r="H83" s="79"/>
      <c r="I83" s="79"/>
      <c r="J83" s="79">
        <f>SUM(J71:K80)</f>
        <v>360600</v>
      </c>
      <c r="K83" s="79">
        <f aca="true" t="shared" si="42" ref="K83:Q83">SUM(K71:K80)</f>
        <v>0</v>
      </c>
      <c r="L83" s="103">
        <f t="shared" si="42"/>
        <v>122604</v>
      </c>
      <c r="M83" s="79">
        <f t="shared" si="42"/>
        <v>32400</v>
      </c>
      <c r="N83" s="103">
        <f t="shared" si="42"/>
        <v>11016</v>
      </c>
      <c r="O83" s="103">
        <f t="shared" si="42"/>
        <v>64908</v>
      </c>
      <c r="P83" s="79">
        <f t="shared" si="42"/>
        <v>0</v>
      </c>
      <c r="Q83" s="79">
        <f t="shared" si="42"/>
        <v>0</v>
      </c>
      <c r="R83" s="79">
        <f aca="true" t="shared" si="43" ref="R83:AA83">SUM(R71:S80)</f>
        <v>700</v>
      </c>
      <c r="S83" s="79">
        <f t="shared" si="43"/>
        <v>0</v>
      </c>
      <c r="T83" s="79">
        <f t="shared" si="43"/>
        <v>0</v>
      </c>
      <c r="U83" s="79">
        <f t="shared" si="43"/>
        <v>0</v>
      </c>
      <c r="V83" s="79">
        <f t="shared" si="43"/>
        <v>0</v>
      </c>
      <c r="W83" s="79">
        <f t="shared" si="43"/>
        <v>0</v>
      </c>
      <c r="X83" s="79">
        <f t="shared" si="43"/>
        <v>0</v>
      </c>
      <c r="Y83" s="79">
        <f t="shared" si="43"/>
        <v>0</v>
      </c>
      <c r="Z83" s="79">
        <f t="shared" si="43"/>
        <v>0</v>
      </c>
      <c r="AA83" s="79">
        <f t="shared" si="43"/>
        <v>0</v>
      </c>
      <c r="AB83" s="79">
        <f>SUM(AB71:AB80)</f>
        <v>0</v>
      </c>
      <c r="AC83" s="79">
        <f>SUM(AC71:AC80)</f>
        <v>0</v>
      </c>
      <c r="AD83" s="79">
        <f>SUM(AD71:AD80)</f>
        <v>592228</v>
      </c>
      <c r="AE83" s="79">
        <f>SUM(AE71:AF80)</f>
        <v>2500</v>
      </c>
      <c r="AF83" s="79">
        <f>SUM(AF71:AG80)</f>
        <v>0</v>
      </c>
      <c r="AG83" s="79">
        <f>SUM(AG71:AH80)</f>
        <v>0</v>
      </c>
      <c r="AH83" s="79">
        <f>SUM(AH71:AH80)</f>
        <v>0</v>
      </c>
      <c r="AI83" s="79">
        <f>SUM(AI71:AI80)</f>
        <v>0</v>
      </c>
      <c r="AJ83" s="79">
        <f>SUM(AJ71:AK80)</f>
        <v>0</v>
      </c>
      <c r="AK83" s="79">
        <f>SUM(AK71:AL80)</f>
        <v>0</v>
      </c>
      <c r="AL83" s="79">
        <f>SUM(AL71:AM80)</f>
        <v>0</v>
      </c>
      <c r="AM83" s="79">
        <f>SUM(AM71:AN80)</f>
        <v>0</v>
      </c>
      <c r="AN83" s="79">
        <v>0</v>
      </c>
      <c r="AO83" s="79">
        <f>SUM(AO71:AO80)</f>
        <v>0</v>
      </c>
      <c r="AP83" s="79">
        <f>SUM(AP71:AQ80)</f>
        <v>0</v>
      </c>
      <c r="AQ83" s="79">
        <f>SUM(AQ71:AQ80)</f>
        <v>0</v>
      </c>
      <c r="AR83" s="79">
        <f>SUM(AR71:AR80)</f>
        <v>129000</v>
      </c>
      <c r="AS83" s="79">
        <f>SUM(AS71:AS80)</f>
        <v>10000</v>
      </c>
      <c r="AT83" s="79">
        <f>SUM(AT71:AU80)</f>
        <v>0</v>
      </c>
      <c r="AU83" s="79">
        <f>SUM(AU71:AU80)</f>
        <v>0</v>
      </c>
      <c r="AV83" s="80">
        <f>SUM(AV71:AV80)</f>
        <v>0</v>
      </c>
      <c r="AW83" s="79">
        <f>SUM(AW71:AW80)</f>
        <v>0</v>
      </c>
      <c r="AX83" s="79">
        <f>SUM(AX71:AY80)</f>
        <v>0</v>
      </c>
      <c r="AY83" s="79">
        <f>SUM(AY71:AZ80)</f>
        <v>0</v>
      </c>
      <c r="AZ83" s="79">
        <f>SUM(AZ71:AZ80)</f>
        <v>0</v>
      </c>
      <c r="BA83" s="79">
        <f>SUM(BA71:BB80)</f>
        <v>270</v>
      </c>
      <c r="BB83" s="79">
        <f>SUM(BB71:BC80)</f>
        <v>0</v>
      </c>
      <c r="BC83" s="79">
        <v>0</v>
      </c>
      <c r="BD83" s="79">
        <f>SUM(BD71:BE80)</f>
        <v>0</v>
      </c>
      <c r="BE83" s="79">
        <f>SUM(BE71:BF80)</f>
        <v>0</v>
      </c>
      <c r="BF83" s="79">
        <f>SUM(BF71:BG80)</f>
        <v>0</v>
      </c>
      <c r="BG83" s="79">
        <f>SUM(BG71:BH80)</f>
        <v>0</v>
      </c>
      <c r="BH83" s="79">
        <f>SUM(BH71:BH80)</f>
        <v>0</v>
      </c>
      <c r="BI83" s="79">
        <f>SUM(BI71:BI80)</f>
        <v>141770</v>
      </c>
      <c r="BJ83" s="79">
        <f>SUM(BJ71:BK80)</f>
        <v>450458</v>
      </c>
      <c r="BK83" s="38">
        <v>0</v>
      </c>
      <c r="BL83" s="7"/>
      <c r="BM83" s="7"/>
      <c r="BN83" s="7"/>
    </row>
    <row r="84" spans="1:66" ht="15">
      <c r="A84" s="419"/>
      <c r="B84" s="420"/>
      <c r="C84" s="420"/>
      <c r="D84" s="420"/>
      <c r="E84" s="421"/>
      <c r="F84" s="386" t="s">
        <v>109</v>
      </c>
      <c r="G84" s="387"/>
      <c r="H84" s="388"/>
      <c r="I84" s="103"/>
      <c r="J84" s="22">
        <f>SUM(J82:J83)</f>
        <v>4434000</v>
      </c>
      <c r="K84" s="22">
        <f aca="true" t="shared" si="44" ref="K84:AD84">SUM(K82:K83)</f>
        <v>0</v>
      </c>
      <c r="L84" s="359">
        <f t="shared" si="44"/>
        <v>1507560</v>
      </c>
      <c r="M84" s="22">
        <f t="shared" si="44"/>
        <v>345600</v>
      </c>
      <c r="N84" s="359">
        <f t="shared" si="44"/>
        <v>117504</v>
      </c>
      <c r="O84" s="359">
        <f t="shared" si="44"/>
        <v>779238</v>
      </c>
      <c r="P84" s="22">
        <f t="shared" si="44"/>
        <v>514056</v>
      </c>
      <c r="Q84" s="22">
        <f t="shared" si="44"/>
        <v>0</v>
      </c>
      <c r="R84" s="22">
        <f t="shared" si="44"/>
        <v>700</v>
      </c>
      <c r="S84" s="22">
        <f t="shared" si="44"/>
        <v>0</v>
      </c>
      <c r="T84" s="22">
        <f t="shared" si="44"/>
        <v>0</v>
      </c>
      <c r="U84" s="22">
        <f t="shared" si="44"/>
        <v>0</v>
      </c>
      <c r="V84" s="22">
        <f t="shared" si="44"/>
        <v>0</v>
      </c>
      <c r="W84" s="22">
        <f t="shared" si="44"/>
        <v>0</v>
      </c>
      <c r="X84" s="22">
        <f t="shared" si="44"/>
        <v>0</v>
      </c>
      <c r="Y84" s="22">
        <f t="shared" si="44"/>
        <v>0</v>
      </c>
      <c r="Z84" s="22">
        <f t="shared" si="44"/>
        <v>0</v>
      </c>
      <c r="AA84" s="22">
        <f t="shared" si="44"/>
        <v>0</v>
      </c>
      <c r="AB84" s="22">
        <f t="shared" si="44"/>
        <v>0</v>
      </c>
      <c r="AC84" s="22">
        <f t="shared" si="44"/>
        <v>0</v>
      </c>
      <c r="AD84" s="22">
        <f t="shared" si="44"/>
        <v>7698658</v>
      </c>
      <c r="AE84" s="22">
        <f aca="true" t="shared" si="45" ref="AE84:BJ84">SUM(AE82:AE83)</f>
        <v>499500</v>
      </c>
      <c r="AF84" s="22">
        <f t="shared" si="45"/>
        <v>0</v>
      </c>
      <c r="AG84" s="22">
        <f t="shared" si="45"/>
        <v>0</v>
      </c>
      <c r="AH84" s="22">
        <f t="shared" si="45"/>
        <v>0</v>
      </c>
      <c r="AI84" s="22">
        <f t="shared" si="45"/>
        <v>367189</v>
      </c>
      <c r="AJ84" s="22">
        <f t="shared" si="45"/>
        <v>514056</v>
      </c>
      <c r="AK84" s="22">
        <f t="shared" si="45"/>
        <v>0</v>
      </c>
      <c r="AL84" s="22">
        <f t="shared" si="45"/>
        <v>0</v>
      </c>
      <c r="AM84" s="22">
        <f t="shared" si="45"/>
        <v>0</v>
      </c>
      <c r="AN84" s="22">
        <f t="shared" si="45"/>
        <v>0</v>
      </c>
      <c r="AO84" s="22">
        <f t="shared" si="45"/>
        <v>0</v>
      </c>
      <c r="AP84" s="22">
        <f t="shared" si="45"/>
        <v>0</v>
      </c>
      <c r="AQ84" s="22">
        <f t="shared" si="45"/>
        <v>0</v>
      </c>
      <c r="AR84" s="22">
        <f t="shared" si="45"/>
        <v>421000</v>
      </c>
      <c r="AS84" s="22">
        <f t="shared" si="45"/>
        <v>33500</v>
      </c>
      <c r="AT84" s="22">
        <f t="shared" si="45"/>
        <v>0</v>
      </c>
      <c r="AU84" s="22">
        <f t="shared" si="45"/>
        <v>0</v>
      </c>
      <c r="AV84" s="22">
        <f t="shared" si="45"/>
        <v>0</v>
      </c>
      <c r="AW84" s="22">
        <f t="shared" si="45"/>
        <v>0</v>
      </c>
      <c r="AX84" s="22">
        <f t="shared" si="45"/>
        <v>0</v>
      </c>
      <c r="AY84" s="22">
        <f t="shared" si="45"/>
        <v>0</v>
      </c>
      <c r="AZ84" s="22">
        <f t="shared" si="45"/>
        <v>0</v>
      </c>
      <c r="BA84" s="22">
        <f t="shared" si="45"/>
        <v>4350</v>
      </c>
      <c r="BB84" s="22">
        <f t="shared" si="45"/>
        <v>0</v>
      </c>
      <c r="BC84" s="22">
        <f t="shared" si="45"/>
        <v>0</v>
      </c>
      <c r="BD84" s="22">
        <f t="shared" si="45"/>
        <v>1172</v>
      </c>
      <c r="BE84" s="22">
        <f t="shared" si="45"/>
        <v>0</v>
      </c>
      <c r="BF84" s="22">
        <f t="shared" si="45"/>
        <v>0</v>
      </c>
      <c r="BG84" s="22">
        <f t="shared" si="45"/>
        <v>0</v>
      </c>
      <c r="BH84" s="22">
        <f t="shared" si="45"/>
        <v>0</v>
      </c>
      <c r="BI84" s="22">
        <f t="shared" si="45"/>
        <v>1840767</v>
      </c>
      <c r="BJ84" s="22">
        <f t="shared" si="45"/>
        <v>5857891</v>
      </c>
      <c r="BK84" s="81"/>
      <c r="BL84" s="7"/>
      <c r="BM84" s="7"/>
      <c r="BN84" s="7"/>
    </row>
    <row r="85" spans="2:66" ht="18.75">
      <c r="B85" s="392" t="s">
        <v>167</v>
      </c>
      <c r="C85" s="392"/>
      <c r="D85" s="281">
        <f>+AD84</f>
        <v>7698658</v>
      </c>
      <c r="E85" s="378" t="s">
        <v>557</v>
      </c>
      <c r="F85" s="378"/>
      <c r="G85" s="378"/>
      <c r="H85" s="378"/>
      <c r="I85" s="378"/>
      <c r="J85" s="378"/>
      <c r="K85" s="378"/>
      <c r="L85" s="378"/>
      <c r="M85" s="378"/>
      <c r="N85" s="378"/>
      <c r="O85" s="378"/>
      <c r="P85" s="378"/>
      <c r="Q85" s="378"/>
      <c r="R85" s="378"/>
      <c r="S85" s="378"/>
      <c r="T85" s="378"/>
      <c r="U85" s="378"/>
      <c r="V85" s="378"/>
      <c r="W85" s="378"/>
      <c r="X85" s="378"/>
      <c r="Y85" s="378"/>
      <c r="Z85" s="378"/>
      <c r="AA85" s="378"/>
      <c r="AB85" s="378"/>
      <c r="AC85" s="378"/>
      <c r="AD85" s="378"/>
      <c r="AE85" s="378"/>
      <c r="AF85" s="378"/>
      <c r="AG85" s="378"/>
      <c r="AH85" s="378"/>
      <c r="AI85" s="379"/>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32"/>
      <c r="BL85" s="373"/>
      <c r="BM85" s="374"/>
      <c r="BN85" s="7"/>
    </row>
    <row r="86" spans="2:63" ht="25.5" customHeight="1">
      <c r="B86" s="426" t="s">
        <v>110</v>
      </c>
      <c r="C86" s="427"/>
      <c r="D86" s="427"/>
      <c r="E86" s="428"/>
      <c r="F86" s="380" t="s">
        <v>111</v>
      </c>
      <c r="G86" s="381"/>
      <c r="H86" s="381"/>
      <c r="I86" s="381"/>
      <c r="J86" s="381"/>
      <c r="K86" s="382"/>
      <c r="L86" s="82" t="s">
        <v>112</v>
      </c>
      <c r="M86" s="82" t="s">
        <v>113</v>
      </c>
      <c r="N86" s="82" t="s">
        <v>114</v>
      </c>
      <c r="O86" s="83" t="s">
        <v>115</v>
      </c>
      <c r="P86" s="83" t="s">
        <v>116</v>
      </c>
      <c r="Q86" s="84" t="s">
        <v>117</v>
      </c>
      <c r="R86" s="84" t="s">
        <v>118</v>
      </c>
      <c r="AC86" s="83" t="s">
        <v>119</v>
      </c>
      <c r="AD86" s="84" t="s">
        <v>124</v>
      </c>
      <c r="AE86" s="85"/>
      <c r="AF86" s="86"/>
      <c r="AG86" s="86"/>
      <c r="AH86" s="86"/>
      <c r="AI86" s="6" t="s">
        <v>126</v>
      </c>
      <c r="AJ86" s="86"/>
      <c r="AK86" s="86"/>
      <c r="AL86" s="86"/>
      <c r="AM86" s="86"/>
      <c r="AN86" s="86"/>
      <c r="AO86" s="86"/>
      <c r="AP86" s="86"/>
      <c r="AQ86" s="86"/>
      <c r="AR86" s="86"/>
      <c r="AS86" s="86"/>
      <c r="AT86" s="86"/>
      <c r="AU86" s="86"/>
      <c r="AV86" s="86"/>
      <c r="AW86" s="86"/>
      <c r="AX86" s="86"/>
      <c r="AY86" s="86"/>
      <c r="AZ86" s="86"/>
      <c r="BA86" s="86"/>
      <c r="BB86" s="86"/>
      <c r="BC86" s="86"/>
      <c r="BD86" s="86"/>
      <c r="BE86" s="86"/>
      <c r="BF86" s="86"/>
      <c r="BG86" s="86"/>
      <c r="BH86" s="86"/>
      <c r="BI86" s="86"/>
      <c r="BJ86" s="86"/>
      <c r="BK86" s="87"/>
    </row>
    <row r="87" spans="2:63" ht="49.5" customHeight="1">
      <c r="B87" s="429"/>
      <c r="C87" s="430"/>
      <c r="D87" s="430"/>
      <c r="E87" s="431"/>
      <c r="F87" s="375"/>
      <c r="G87" s="376"/>
      <c r="H87" s="376"/>
      <c r="I87" s="376"/>
      <c r="J87" s="376"/>
      <c r="K87" s="377"/>
      <c r="L87" s="14">
        <v>0</v>
      </c>
      <c r="M87" s="14">
        <v>0</v>
      </c>
      <c r="N87" s="15">
        <v>0</v>
      </c>
      <c r="O87" s="16">
        <f>ROUND(41100/30*L87,0)</f>
        <v>0</v>
      </c>
      <c r="P87" s="17">
        <f>ROUND((O87)*17%,0)</f>
        <v>0</v>
      </c>
      <c r="Q87" s="17">
        <v>0</v>
      </c>
      <c r="R87" s="17">
        <v>0</v>
      </c>
      <c r="S87" s="18"/>
      <c r="T87" s="18"/>
      <c r="U87" s="18"/>
      <c r="V87" s="18"/>
      <c r="W87" s="18"/>
      <c r="X87" s="18"/>
      <c r="Y87" s="18"/>
      <c r="Z87" s="18"/>
      <c r="AA87" s="18"/>
      <c r="AB87" s="18"/>
      <c r="AC87" s="19">
        <f>SUM(O87:R87)</f>
        <v>0</v>
      </c>
      <c r="AD87" s="20" t="s">
        <v>125</v>
      </c>
      <c r="AE87" s="393" t="s">
        <v>127</v>
      </c>
      <c r="AF87" s="394"/>
      <c r="AG87" s="394"/>
      <c r="AH87" s="394"/>
      <c r="AI87" s="394"/>
      <c r="AJ87" s="394"/>
      <c r="AK87" s="394"/>
      <c r="AL87" s="394"/>
      <c r="AM87" s="394"/>
      <c r="AN87" s="394"/>
      <c r="AO87" s="394"/>
      <c r="AP87" s="394"/>
      <c r="AQ87" s="394"/>
      <c r="AR87" s="394"/>
      <c r="AS87" s="394"/>
      <c r="AT87" s="394"/>
      <c r="AU87" s="394"/>
      <c r="AV87" s="394"/>
      <c r="AW87" s="394"/>
      <c r="AX87" s="394"/>
      <c r="AY87" s="394"/>
      <c r="AZ87" s="394"/>
      <c r="BA87" s="394"/>
      <c r="BB87" s="394"/>
      <c r="BC87" s="394"/>
      <c r="BD87" s="394"/>
      <c r="BE87" s="394"/>
      <c r="BF87" s="394"/>
      <c r="BG87" s="394"/>
      <c r="BH87" s="394"/>
      <c r="BI87" s="394"/>
      <c r="BJ87" s="394"/>
      <c r="BK87" s="395"/>
    </row>
    <row r="88" spans="2:63" ht="18.75" customHeight="1">
      <c r="B88" s="429"/>
      <c r="C88" s="430"/>
      <c r="D88" s="430"/>
      <c r="E88" s="431"/>
      <c r="F88" s="375"/>
      <c r="G88" s="376"/>
      <c r="H88" s="376"/>
      <c r="I88" s="376"/>
      <c r="J88" s="376"/>
      <c r="K88" s="377"/>
      <c r="L88" s="14">
        <v>0</v>
      </c>
      <c r="M88" s="14">
        <v>0</v>
      </c>
      <c r="N88" s="15">
        <v>0</v>
      </c>
      <c r="O88" s="16">
        <f>ROUND(41100/30*L88,0)</f>
        <v>0</v>
      </c>
      <c r="P88" s="17">
        <f>ROUND((O88)*17%,0)</f>
        <v>0</v>
      </c>
      <c r="Q88" s="17">
        <v>0</v>
      </c>
      <c r="R88" s="17">
        <v>0</v>
      </c>
      <c r="S88" s="18"/>
      <c r="T88" s="18"/>
      <c r="U88" s="18"/>
      <c r="V88" s="18"/>
      <c r="W88" s="18"/>
      <c r="X88" s="18"/>
      <c r="Y88" s="18"/>
      <c r="Z88" s="18"/>
      <c r="AA88" s="18"/>
      <c r="AB88" s="18"/>
      <c r="AC88" s="19">
        <f>SUM(O88:R88)</f>
        <v>0</v>
      </c>
      <c r="AD88" s="20" t="s">
        <v>125</v>
      </c>
      <c r="AE88" s="396"/>
      <c r="AF88" s="397"/>
      <c r="AG88" s="397"/>
      <c r="AH88" s="397"/>
      <c r="AI88" s="397"/>
      <c r="AJ88" s="397"/>
      <c r="AK88" s="397"/>
      <c r="AL88" s="397"/>
      <c r="AM88" s="397"/>
      <c r="AN88" s="397"/>
      <c r="AO88" s="397"/>
      <c r="AP88" s="397"/>
      <c r="AQ88" s="397"/>
      <c r="AR88" s="397"/>
      <c r="AS88" s="397"/>
      <c r="AT88" s="397"/>
      <c r="AU88" s="397"/>
      <c r="AV88" s="397"/>
      <c r="AW88" s="397"/>
      <c r="AX88" s="397"/>
      <c r="AY88" s="397"/>
      <c r="AZ88" s="397"/>
      <c r="BA88" s="397"/>
      <c r="BB88" s="397"/>
      <c r="BC88" s="397"/>
      <c r="BD88" s="397"/>
      <c r="BE88" s="397"/>
      <c r="BF88" s="397"/>
      <c r="BG88" s="397"/>
      <c r="BH88" s="397"/>
      <c r="BI88" s="397"/>
      <c r="BJ88" s="397"/>
      <c r="BK88" s="398"/>
    </row>
    <row r="89" spans="2:63" ht="15.75">
      <c r="B89" s="429"/>
      <c r="C89" s="430"/>
      <c r="D89" s="430"/>
      <c r="E89" s="431"/>
      <c r="F89" s="375"/>
      <c r="G89" s="376"/>
      <c r="H89" s="376"/>
      <c r="I89" s="376"/>
      <c r="J89" s="376"/>
      <c r="K89" s="377"/>
      <c r="L89" s="14">
        <v>0</v>
      </c>
      <c r="M89" s="14">
        <v>0</v>
      </c>
      <c r="N89" s="15">
        <v>0</v>
      </c>
      <c r="O89" s="16">
        <f>ROUND(39900/30*L89,0)</f>
        <v>0</v>
      </c>
      <c r="P89" s="17">
        <f aca="true" t="shared" si="46" ref="P89:P94">ROUND((O89)*17%,0)</f>
        <v>0</v>
      </c>
      <c r="Q89" s="17">
        <v>0</v>
      </c>
      <c r="R89" s="17">
        <v>0</v>
      </c>
      <c r="S89" s="18"/>
      <c r="T89" s="18"/>
      <c r="U89" s="18"/>
      <c r="V89" s="18"/>
      <c r="W89" s="18"/>
      <c r="X89" s="18"/>
      <c r="Y89" s="18"/>
      <c r="Z89" s="18"/>
      <c r="AA89" s="18"/>
      <c r="AB89" s="18"/>
      <c r="AC89" s="19">
        <f>SUM(O89:R89)</f>
        <v>0</v>
      </c>
      <c r="AD89" s="20" t="s">
        <v>125</v>
      </c>
      <c r="AE89" s="396"/>
      <c r="AF89" s="397"/>
      <c r="AG89" s="397"/>
      <c r="AH89" s="397"/>
      <c r="AI89" s="397"/>
      <c r="AJ89" s="397"/>
      <c r="AK89" s="397"/>
      <c r="AL89" s="397"/>
      <c r="AM89" s="397"/>
      <c r="AN89" s="397"/>
      <c r="AO89" s="397"/>
      <c r="AP89" s="397"/>
      <c r="AQ89" s="397"/>
      <c r="AR89" s="397"/>
      <c r="AS89" s="397"/>
      <c r="AT89" s="397"/>
      <c r="AU89" s="397"/>
      <c r="AV89" s="397"/>
      <c r="AW89" s="397"/>
      <c r="AX89" s="397"/>
      <c r="AY89" s="397"/>
      <c r="AZ89" s="397"/>
      <c r="BA89" s="397"/>
      <c r="BB89" s="397"/>
      <c r="BC89" s="397"/>
      <c r="BD89" s="397"/>
      <c r="BE89" s="397"/>
      <c r="BF89" s="397"/>
      <c r="BG89" s="397"/>
      <c r="BH89" s="397"/>
      <c r="BI89" s="397"/>
      <c r="BJ89" s="397"/>
      <c r="BK89" s="398"/>
    </row>
    <row r="90" spans="2:63" ht="15.75">
      <c r="B90" s="429"/>
      <c r="C90" s="430"/>
      <c r="D90" s="430"/>
      <c r="E90" s="431"/>
      <c r="F90" s="375"/>
      <c r="G90" s="376"/>
      <c r="H90" s="376"/>
      <c r="I90" s="376"/>
      <c r="J90" s="376"/>
      <c r="K90" s="377"/>
      <c r="L90" s="14">
        <v>0</v>
      </c>
      <c r="M90" s="14">
        <v>0</v>
      </c>
      <c r="N90" s="15">
        <v>0</v>
      </c>
      <c r="O90" s="16">
        <f>ROUND(53600/30*L90,0)</f>
        <v>0</v>
      </c>
      <c r="P90" s="17">
        <f t="shared" si="46"/>
        <v>0</v>
      </c>
      <c r="Q90" s="17">
        <v>0</v>
      </c>
      <c r="R90" s="17">
        <v>0</v>
      </c>
      <c r="S90" s="18"/>
      <c r="T90" s="18"/>
      <c r="U90" s="18"/>
      <c r="V90" s="18"/>
      <c r="W90" s="18"/>
      <c r="X90" s="18"/>
      <c r="Y90" s="18"/>
      <c r="Z90" s="18"/>
      <c r="AA90" s="18"/>
      <c r="AB90" s="18"/>
      <c r="AC90" s="19">
        <f>SUM(O90:R90)</f>
        <v>0</v>
      </c>
      <c r="AD90" s="20" t="s">
        <v>125</v>
      </c>
      <c r="AE90" s="396"/>
      <c r="AF90" s="397"/>
      <c r="AG90" s="397"/>
      <c r="AH90" s="397"/>
      <c r="AI90" s="397"/>
      <c r="AJ90" s="397"/>
      <c r="AK90" s="397"/>
      <c r="AL90" s="397"/>
      <c r="AM90" s="397"/>
      <c r="AN90" s="397"/>
      <c r="AO90" s="397"/>
      <c r="AP90" s="397"/>
      <c r="AQ90" s="397"/>
      <c r="AR90" s="397"/>
      <c r="AS90" s="397"/>
      <c r="AT90" s="397"/>
      <c r="AU90" s="397"/>
      <c r="AV90" s="397"/>
      <c r="AW90" s="397"/>
      <c r="AX90" s="397"/>
      <c r="AY90" s="397"/>
      <c r="AZ90" s="397"/>
      <c r="BA90" s="397"/>
      <c r="BB90" s="397"/>
      <c r="BC90" s="397"/>
      <c r="BD90" s="397"/>
      <c r="BE90" s="397"/>
      <c r="BF90" s="397"/>
      <c r="BG90" s="397"/>
      <c r="BH90" s="397"/>
      <c r="BI90" s="397"/>
      <c r="BJ90" s="397"/>
      <c r="BK90" s="398"/>
    </row>
    <row r="91" spans="2:63" ht="15.75">
      <c r="B91" s="429"/>
      <c r="C91" s="430"/>
      <c r="D91" s="430"/>
      <c r="E91" s="431"/>
      <c r="F91" s="375"/>
      <c r="G91" s="376"/>
      <c r="H91" s="376"/>
      <c r="I91" s="376"/>
      <c r="J91" s="376"/>
      <c r="K91" s="377"/>
      <c r="L91" s="14">
        <v>0</v>
      </c>
      <c r="M91" s="14">
        <v>0</v>
      </c>
      <c r="N91" s="15">
        <v>0</v>
      </c>
      <c r="O91" s="16">
        <f>ROUND(36500/30*L91,0)</f>
        <v>0</v>
      </c>
      <c r="P91" s="17">
        <f t="shared" si="46"/>
        <v>0</v>
      </c>
      <c r="Q91" s="17">
        <v>0</v>
      </c>
      <c r="R91" s="17">
        <v>0</v>
      </c>
      <c r="S91" s="18"/>
      <c r="T91" s="18"/>
      <c r="U91" s="18"/>
      <c r="V91" s="18"/>
      <c r="W91" s="18"/>
      <c r="X91" s="18"/>
      <c r="Y91" s="18"/>
      <c r="Z91" s="18"/>
      <c r="AA91" s="18"/>
      <c r="AB91" s="18"/>
      <c r="AC91" s="19">
        <f>SUM(O91:R91)</f>
        <v>0</v>
      </c>
      <c r="AD91" s="20" t="s">
        <v>125</v>
      </c>
      <c r="AE91" s="396"/>
      <c r="AF91" s="397"/>
      <c r="AG91" s="397"/>
      <c r="AH91" s="397"/>
      <c r="AI91" s="397"/>
      <c r="AJ91" s="397"/>
      <c r="AK91" s="397"/>
      <c r="AL91" s="397"/>
      <c r="AM91" s="397"/>
      <c r="AN91" s="397"/>
      <c r="AO91" s="397"/>
      <c r="AP91" s="397"/>
      <c r="AQ91" s="397"/>
      <c r="AR91" s="397"/>
      <c r="AS91" s="397"/>
      <c r="AT91" s="397"/>
      <c r="AU91" s="397"/>
      <c r="AV91" s="397"/>
      <c r="AW91" s="397"/>
      <c r="AX91" s="397"/>
      <c r="AY91" s="397"/>
      <c r="AZ91" s="397"/>
      <c r="BA91" s="397"/>
      <c r="BB91" s="397"/>
      <c r="BC91" s="397"/>
      <c r="BD91" s="397"/>
      <c r="BE91" s="397"/>
      <c r="BF91" s="397"/>
      <c r="BG91" s="397"/>
      <c r="BH91" s="397"/>
      <c r="BI91" s="397"/>
      <c r="BJ91" s="397"/>
      <c r="BK91" s="398"/>
    </row>
    <row r="92" spans="2:63" ht="15.75">
      <c r="B92" s="429"/>
      <c r="C92" s="430"/>
      <c r="D92" s="430"/>
      <c r="E92" s="431"/>
      <c r="F92" s="375"/>
      <c r="G92" s="376"/>
      <c r="H92" s="376"/>
      <c r="I92" s="376"/>
      <c r="J92" s="376"/>
      <c r="K92" s="377"/>
      <c r="L92" s="14">
        <v>0</v>
      </c>
      <c r="M92" s="14">
        <v>0</v>
      </c>
      <c r="N92" s="15">
        <v>0</v>
      </c>
      <c r="O92" s="16">
        <f>ROUND(60400/30*L92,0)</f>
        <v>0</v>
      </c>
      <c r="P92" s="17">
        <f t="shared" si="46"/>
        <v>0</v>
      </c>
      <c r="Q92" s="17">
        <v>0</v>
      </c>
      <c r="R92" s="17">
        <v>0</v>
      </c>
      <c r="S92" s="18"/>
      <c r="T92" s="18"/>
      <c r="U92" s="18"/>
      <c r="V92" s="18"/>
      <c r="W92" s="18"/>
      <c r="X92" s="18"/>
      <c r="Y92" s="18"/>
      <c r="Z92" s="18"/>
      <c r="AA92" s="18"/>
      <c r="AB92" s="18"/>
      <c r="AC92" s="19">
        <f>SUM(W92:AB92)</f>
        <v>0</v>
      </c>
      <c r="AD92" s="20" t="s">
        <v>125</v>
      </c>
      <c r="AE92" s="396"/>
      <c r="AF92" s="397"/>
      <c r="AG92" s="397"/>
      <c r="AH92" s="397"/>
      <c r="AI92" s="397"/>
      <c r="AJ92" s="397"/>
      <c r="AK92" s="397"/>
      <c r="AL92" s="397"/>
      <c r="AM92" s="397"/>
      <c r="AN92" s="397"/>
      <c r="AO92" s="397"/>
      <c r="AP92" s="397"/>
      <c r="AQ92" s="397"/>
      <c r="AR92" s="397"/>
      <c r="AS92" s="397"/>
      <c r="AT92" s="397"/>
      <c r="AU92" s="397"/>
      <c r="AV92" s="397"/>
      <c r="AW92" s="397"/>
      <c r="AX92" s="397"/>
      <c r="AY92" s="397"/>
      <c r="AZ92" s="397"/>
      <c r="BA92" s="397"/>
      <c r="BB92" s="397"/>
      <c r="BC92" s="397"/>
      <c r="BD92" s="397"/>
      <c r="BE92" s="397"/>
      <c r="BF92" s="397"/>
      <c r="BG92" s="397"/>
      <c r="BH92" s="397"/>
      <c r="BI92" s="397"/>
      <c r="BJ92" s="397"/>
      <c r="BK92" s="398"/>
    </row>
    <row r="93" spans="2:63" ht="15.75">
      <c r="B93" s="429"/>
      <c r="C93" s="430"/>
      <c r="D93" s="430"/>
      <c r="E93" s="431"/>
      <c r="F93" s="375"/>
      <c r="G93" s="376"/>
      <c r="H93" s="376"/>
      <c r="I93" s="376"/>
      <c r="J93" s="376"/>
      <c r="K93" s="377"/>
      <c r="L93" s="14">
        <v>0</v>
      </c>
      <c r="M93" s="14">
        <v>0</v>
      </c>
      <c r="N93" s="15">
        <v>0</v>
      </c>
      <c r="O93" s="16">
        <f>ROUND(19670/30*L93,0)</f>
        <v>0</v>
      </c>
      <c r="P93" s="17">
        <f t="shared" si="46"/>
        <v>0</v>
      </c>
      <c r="Q93" s="17">
        <v>0</v>
      </c>
      <c r="R93" s="17">
        <v>0</v>
      </c>
      <c r="S93" s="18"/>
      <c r="T93" s="18"/>
      <c r="U93" s="18"/>
      <c r="V93" s="18"/>
      <c r="W93" s="18"/>
      <c r="X93" s="18"/>
      <c r="Y93" s="18"/>
      <c r="Z93" s="18"/>
      <c r="AA93" s="18"/>
      <c r="AB93" s="18"/>
      <c r="AC93" s="19">
        <f>SUM(W93:AB93)</f>
        <v>0</v>
      </c>
      <c r="AD93" s="20" t="s">
        <v>125</v>
      </c>
      <c r="AE93" s="396"/>
      <c r="AF93" s="397"/>
      <c r="AG93" s="397"/>
      <c r="AH93" s="397"/>
      <c r="AI93" s="397"/>
      <c r="AJ93" s="397"/>
      <c r="AK93" s="397"/>
      <c r="AL93" s="397"/>
      <c r="AM93" s="397"/>
      <c r="AN93" s="397"/>
      <c r="AO93" s="397"/>
      <c r="AP93" s="397"/>
      <c r="AQ93" s="397"/>
      <c r="AR93" s="397"/>
      <c r="AS93" s="397"/>
      <c r="AT93" s="397"/>
      <c r="AU93" s="397"/>
      <c r="AV93" s="397"/>
      <c r="AW93" s="397"/>
      <c r="AX93" s="397"/>
      <c r="AY93" s="397"/>
      <c r="AZ93" s="397"/>
      <c r="BA93" s="397"/>
      <c r="BB93" s="397"/>
      <c r="BC93" s="397"/>
      <c r="BD93" s="397"/>
      <c r="BE93" s="397"/>
      <c r="BF93" s="397"/>
      <c r="BG93" s="397"/>
      <c r="BH93" s="397"/>
      <c r="BI93" s="397"/>
      <c r="BJ93" s="397"/>
      <c r="BK93" s="398"/>
    </row>
    <row r="94" spans="2:63" ht="15.75">
      <c r="B94" s="429"/>
      <c r="C94" s="430"/>
      <c r="D94" s="430"/>
      <c r="E94" s="431"/>
      <c r="F94" s="375"/>
      <c r="G94" s="376"/>
      <c r="H94" s="376"/>
      <c r="I94" s="376"/>
      <c r="J94" s="376"/>
      <c r="K94" s="377"/>
      <c r="L94" s="14">
        <v>0</v>
      </c>
      <c r="M94" s="14">
        <v>0</v>
      </c>
      <c r="N94" s="14">
        <v>0</v>
      </c>
      <c r="O94" s="16">
        <f>ROUND(10010/30*L94,0)</f>
        <v>0</v>
      </c>
      <c r="P94" s="17">
        <f t="shared" si="46"/>
        <v>0</v>
      </c>
      <c r="Q94" s="17">
        <v>0</v>
      </c>
      <c r="R94" s="17">
        <v>0</v>
      </c>
      <c r="S94" s="18"/>
      <c r="T94" s="18"/>
      <c r="U94" s="18"/>
      <c r="V94" s="18"/>
      <c r="W94" s="18"/>
      <c r="X94" s="18"/>
      <c r="Y94" s="18"/>
      <c r="Z94" s="18"/>
      <c r="AA94" s="18"/>
      <c r="AB94" s="18"/>
      <c r="AC94" s="19">
        <f>SUM(W94:AB94)</f>
        <v>0</v>
      </c>
      <c r="AD94" s="20" t="s">
        <v>125</v>
      </c>
      <c r="AE94" s="396"/>
      <c r="AF94" s="397"/>
      <c r="AG94" s="397"/>
      <c r="AH94" s="397"/>
      <c r="AI94" s="397"/>
      <c r="AJ94" s="397"/>
      <c r="AK94" s="397"/>
      <c r="AL94" s="397"/>
      <c r="AM94" s="397"/>
      <c r="AN94" s="397"/>
      <c r="AO94" s="397"/>
      <c r="AP94" s="397"/>
      <c r="AQ94" s="397"/>
      <c r="AR94" s="397"/>
      <c r="AS94" s="397"/>
      <c r="AT94" s="397"/>
      <c r="AU94" s="397"/>
      <c r="AV94" s="397"/>
      <c r="AW94" s="397"/>
      <c r="AX94" s="397"/>
      <c r="AY94" s="397"/>
      <c r="AZ94" s="397"/>
      <c r="BA94" s="397"/>
      <c r="BB94" s="397"/>
      <c r="BC94" s="397"/>
      <c r="BD94" s="397"/>
      <c r="BE94" s="397"/>
      <c r="BF94" s="397"/>
      <c r="BG94" s="397"/>
      <c r="BH94" s="397"/>
      <c r="BI94" s="397"/>
      <c r="BJ94" s="397"/>
      <c r="BK94" s="398"/>
    </row>
    <row r="95" spans="2:63" ht="22.5" customHeight="1">
      <c r="B95" s="432"/>
      <c r="C95" s="433"/>
      <c r="D95" s="433"/>
      <c r="E95" s="434"/>
      <c r="F95" s="408" t="s">
        <v>109</v>
      </c>
      <c r="G95" s="409"/>
      <c r="H95" s="409"/>
      <c r="I95" s="409"/>
      <c r="J95" s="409"/>
      <c r="K95" s="410"/>
      <c r="L95" s="21">
        <v>0</v>
      </c>
      <c r="M95" s="21">
        <v>0</v>
      </c>
      <c r="N95" s="21">
        <v>0</v>
      </c>
      <c r="O95" s="22">
        <f>SUM(O87:O94)</f>
        <v>0</v>
      </c>
      <c r="P95" s="22">
        <f>SUM(P87:P94)</f>
        <v>0</v>
      </c>
      <c r="Q95" s="22">
        <f>SUM(Q87:Q94)</f>
        <v>0</v>
      </c>
      <c r="R95" s="22">
        <f>SUM(R87:R94)</f>
        <v>0</v>
      </c>
      <c r="S95" s="23"/>
      <c r="T95" s="23"/>
      <c r="U95" s="23"/>
      <c r="V95" s="23"/>
      <c r="W95" s="23"/>
      <c r="X95" s="23"/>
      <c r="Y95" s="23"/>
      <c r="Z95" s="23"/>
      <c r="AA95" s="23"/>
      <c r="AB95" s="23"/>
      <c r="AC95" s="22">
        <f>SUM(AC87:AC94)</f>
        <v>0</v>
      </c>
      <c r="AD95" s="24" t="s">
        <v>125</v>
      </c>
      <c r="AE95" s="399"/>
      <c r="AF95" s="400"/>
      <c r="AG95" s="400"/>
      <c r="AH95" s="400"/>
      <c r="AI95" s="400"/>
      <c r="AJ95" s="400"/>
      <c r="AK95" s="400"/>
      <c r="AL95" s="400"/>
      <c r="AM95" s="400"/>
      <c r="AN95" s="400"/>
      <c r="AO95" s="400"/>
      <c r="AP95" s="400"/>
      <c r="AQ95" s="400"/>
      <c r="AR95" s="400"/>
      <c r="AS95" s="400"/>
      <c r="AT95" s="400"/>
      <c r="AU95" s="400"/>
      <c r="AV95" s="400"/>
      <c r="AW95" s="400"/>
      <c r="AX95" s="400"/>
      <c r="AY95" s="400"/>
      <c r="AZ95" s="400"/>
      <c r="BA95" s="400"/>
      <c r="BB95" s="400"/>
      <c r="BC95" s="400"/>
      <c r="BD95" s="400"/>
      <c r="BE95" s="400"/>
      <c r="BF95" s="400"/>
      <c r="BG95" s="400"/>
      <c r="BH95" s="400"/>
      <c r="BI95" s="400"/>
      <c r="BJ95" s="400"/>
      <c r="BK95" s="401"/>
    </row>
    <row r="96" spans="2:63" ht="63.75" customHeight="1">
      <c r="B96" s="422" t="s">
        <v>120</v>
      </c>
      <c r="C96" s="423"/>
      <c r="D96" s="423"/>
      <c r="E96" s="423"/>
      <c r="F96" s="423"/>
      <c r="G96" s="423"/>
      <c r="H96" s="424"/>
      <c r="I96" s="88"/>
      <c r="J96" s="26" t="s">
        <v>8</v>
      </c>
      <c r="K96" s="89" t="s">
        <v>9</v>
      </c>
      <c r="L96" s="26" t="s">
        <v>10</v>
      </c>
      <c r="M96" s="26" t="s">
        <v>11</v>
      </c>
      <c r="N96" s="26" t="s">
        <v>12</v>
      </c>
      <c r="O96" s="26" t="s">
        <v>13</v>
      </c>
      <c r="P96" s="26" t="s">
        <v>15</v>
      </c>
      <c r="Q96" s="26" t="s">
        <v>16</v>
      </c>
      <c r="R96" s="26" t="s">
        <v>17</v>
      </c>
      <c r="S96" s="26" t="s">
        <v>20</v>
      </c>
      <c r="T96" s="89" t="s">
        <v>22</v>
      </c>
      <c r="U96" s="90" t="s">
        <v>23</v>
      </c>
      <c r="V96" s="89" t="s">
        <v>24</v>
      </c>
      <c r="W96" s="90" t="s">
        <v>25</v>
      </c>
      <c r="X96" s="90" t="s">
        <v>26</v>
      </c>
      <c r="Y96" s="90" t="s">
        <v>21</v>
      </c>
      <c r="Z96" s="89" t="s">
        <v>18</v>
      </c>
      <c r="AA96" s="90" t="s">
        <v>14</v>
      </c>
      <c r="AB96" s="89" t="s">
        <v>27</v>
      </c>
      <c r="AC96" s="26" t="s">
        <v>19</v>
      </c>
      <c r="AD96" s="26" t="s">
        <v>28</v>
      </c>
      <c r="AE96" s="26" t="s">
        <v>29</v>
      </c>
      <c r="AF96" s="26" t="s">
        <v>30</v>
      </c>
      <c r="AG96" s="90" t="s">
        <v>31</v>
      </c>
      <c r="AH96" s="90" t="s">
        <v>32</v>
      </c>
      <c r="AI96" s="26" t="s">
        <v>139</v>
      </c>
      <c r="AJ96" s="26" t="s">
        <v>140</v>
      </c>
      <c r="AK96" s="26" t="s">
        <v>34</v>
      </c>
      <c r="AL96" s="89" t="s">
        <v>35</v>
      </c>
      <c r="AM96" s="26" t="s">
        <v>36</v>
      </c>
      <c r="AN96" s="26" t="s">
        <v>37</v>
      </c>
      <c r="AO96" s="100" t="s">
        <v>168</v>
      </c>
      <c r="AP96" s="45" t="s">
        <v>154</v>
      </c>
      <c r="AQ96" s="26" t="s">
        <v>38</v>
      </c>
      <c r="AR96" s="26" t="s">
        <v>39</v>
      </c>
      <c r="AS96" s="26" t="s">
        <v>40</v>
      </c>
      <c r="AT96" s="26" t="s">
        <v>41</v>
      </c>
      <c r="AU96" s="26" t="s">
        <v>42</v>
      </c>
      <c r="AV96" s="26" t="s">
        <v>43</v>
      </c>
      <c r="AW96" s="26" t="s">
        <v>44</v>
      </c>
      <c r="AX96" s="26" t="s">
        <v>36</v>
      </c>
      <c r="AY96" s="89" t="s">
        <v>45</v>
      </c>
      <c r="AZ96" s="26" t="s">
        <v>36</v>
      </c>
      <c r="BA96" s="26" t="s">
        <v>46</v>
      </c>
      <c r="BB96" s="90" t="s">
        <v>14</v>
      </c>
      <c r="BC96" s="90" t="s">
        <v>47</v>
      </c>
      <c r="BD96" s="26" t="s">
        <v>48</v>
      </c>
      <c r="BE96" s="26" t="s">
        <v>49</v>
      </c>
      <c r="BF96" s="26" t="s">
        <v>50</v>
      </c>
      <c r="BG96" s="26" t="s">
        <v>51</v>
      </c>
      <c r="BH96" s="26" t="s">
        <v>52</v>
      </c>
      <c r="BI96" s="26" t="s">
        <v>53</v>
      </c>
      <c r="BJ96" s="26" t="s">
        <v>54</v>
      </c>
      <c r="BK96" s="26" t="s">
        <v>55</v>
      </c>
    </row>
    <row r="97" spans="2:63" ht="15">
      <c r="B97" s="386" t="s">
        <v>121</v>
      </c>
      <c r="C97" s="387"/>
      <c r="D97" s="387"/>
      <c r="E97" s="387"/>
      <c r="F97" s="387"/>
      <c r="G97" s="387"/>
      <c r="H97" s="388"/>
      <c r="I97" s="103"/>
      <c r="J97" s="27">
        <v>4494784</v>
      </c>
      <c r="K97" s="27">
        <v>0</v>
      </c>
      <c r="L97" s="27">
        <v>1528227</v>
      </c>
      <c r="M97" s="27">
        <v>349200</v>
      </c>
      <c r="N97" s="27">
        <v>118728</v>
      </c>
      <c r="O97" s="27">
        <v>798318</v>
      </c>
      <c r="P97" s="27">
        <v>513584</v>
      </c>
      <c r="Q97" s="27">
        <v>0</v>
      </c>
      <c r="R97" s="27">
        <v>700</v>
      </c>
      <c r="S97" s="27">
        <v>0</v>
      </c>
      <c r="T97" s="27">
        <v>0</v>
      </c>
      <c r="U97" s="27">
        <v>0</v>
      </c>
      <c r="V97" s="27">
        <v>0</v>
      </c>
      <c r="W97" s="27">
        <v>0</v>
      </c>
      <c r="X97" s="27">
        <v>0</v>
      </c>
      <c r="Y97" s="27">
        <v>0</v>
      </c>
      <c r="Z97" s="27">
        <v>0</v>
      </c>
      <c r="AA97" s="27">
        <v>0</v>
      </c>
      <c r="AB97" s="27">
        <v>0</v>
      </c>
      <c r="AC97" s="27">
        <v>0</v>
      </c>
      <c r="AD97" s="27">
        <v>7803541</v>
      </c>
      <c r="AE97" s="27">
        <v>501500</v>
      </c>
      <c r="AF97" s="27">
        <v>0</v>
      </c>
      <c r="AG97" s="27">
        <v>0</v>
      </c>
      <c r="AH97" s="27">
        <v>0</v>
      </c>
      <c r="AI97" s="27">
        <v>366852</v>
      </c>
      <c r="AJ97" s="27">
        <v>513584</v>
      </c>
      <c r="AK97" s="27">
        <v>0</v>
      </c>
      <c r="AL97" s="27">
        <v>0</v>
      </c>
      <c r="AM97" s="27">
        <v>0</v>
      </c>
      <c r="AN97" s="27">
        <v>0</v>
      </c>
      <c r="AO97" s="27">
        <v>0</v>
      </c>
      <c r="AP97" s="27">
        <v>0</v>
      </c>
      <c r="AQ97" s="27">
        <v>0</v>
      </c>
      <c r="AR97" s="27">
        <v>436000</v>
      </c>
      <c r="AS97" s="27">
        <v>33500</v>
      </c>
      <c r="AT97" s="27">
        <v>0</v>
      </c>
      <c r="AU97" s="27">
        <v>0</v>
      </c>
      <c r="AV97" s="27">
        <v>0</v>
      </c>
      <c r="AW97" s="27">
        <v>0</v>
      </c>
      <c r="AX97" s="27">
        <v>0</v>
      </c>
      <c r="AY97" s="27">
        <v>0</v>
      </c>
      <c r="AZ97" s="27">
        <v>0</v>
      </c>
      <c r="BA97" s="27">
        <v>4410</v>
      </c>
      <c r="BB97" s="27">
        <v>0</v>
      </c>
      <c r="BC97" s="27">
        <v>0</v>
      </c>
      <c r="BD97" s="27">
        <v>1172</v>
      </c>
      <c r="BE97" s="27">
        <v>0</v>
      </c>
      <c r="BF97" s="27">
        <v>0</v>
      </c>
      <c r="BG97" s="27">
        <v>0</v>
      </c>
      <c r="BH97" s="27">
        <v>0</v>
      </c>
      <c r="BI97" s="27">
        <v>1857018</v>
      </c>
      <c r="BJ97" s="27">
        <v>5946523</v>
      </c>
      <c r="BK97" s="32"/>
    </row>
    <row r="98" spans="2:63" ht="15">
      <c r="B98" s="386" t="s">
        <v>122</v>
      </c>
      <c r="C98" s="387"/>
      <c r="D98" s="387"/>
      <c r="E98" s="387"/>
      <c r="F98" s="387"/>
      <c r="G98" s="387"/>
      <c r="H98" s="388"/>
      <c r="I98" s="103"/>
      <c r="J98" s="27">
        <f>J81</f>
        <v>4434000</v>
      </c>
      <c r="K98" s="27">
        <f aca="true" t="shared" si="47" ref="K98:BJ98">K81</f>
        <v>0</v>
      </c>
      <c r="L98" s="27">
        <f t="shared" si="47"/>
        <v>1507560</v>
      </c>
      <c r="M98" s="27">
        <f t="shared" si="47"/>
        <v>345600</v>
      </c>
      <c r="N98" s="27">
        <f t="shared" si="47"/>
        <v>117504</v>
      </c>
      <c r="O98" s="27">
        <f t="shared" si="47"/>
        <v>779238</v>
      </c>
      <c r="P98" s="27">
        <f t="shared" si="47"/>
        <v>514056</v>
      </c>
      <c r="Q98" s="27">
        <f t="shared" si="47"/>
        <v>0</v>
      </c>
      <c r="R98" s="27">
        <f t="shared" si="47"/>
        <v>700</v>
      </c>
      <c r="S98" s="27">
        <f t="shared" si="47"/>
        <v>0</v>
      </c>
      <c r="T98" s="27">
        <f t="shared" si="47"/>
        <v>0</v>
      </c>
      <c r="U98" s="27">
        <f t="shared" si="47"/>
        <v>0</v>
      </c>
      <c r="V98" s="27">
        <f t="shared" si="47"/>
        <v>0</v>
      </c>
      <c r="W98" s="27">
        <f t="shared" si="47"/>
        <v>0</v>
      </c>
      <c r="X98" s="27">
        <f t="shared" si="47"/>
        <v>0</v>
      </c>
      <c r="Y98" s="27">
        <f t="shared" si="47"/>
        <v>0</v>
      </c>
      <c r="Z98" s="27">
        <f t="shared" si="47"/>
        <v>0</v>
      </c>
      <c r="AA98" s="27">
        <f t="shared" si="47"/>
        <v>0</v>
      </c>
      <c r="AB98" s="27">
        <f t="shared" si="47"/>
        <v>0</v>
      </c>
      <c r="AC98" s="27">
        <f t="shared" si="47"/>
        <v>0</v>
      </c>
      <c r="AD98" s="27">
        <f t="shared" si="47"/>
        <v>7698658</v>
      </c>
      <c r="AE98" s="27">
        <f t="shared" si="47"/>
        <v>499500</v>
      </c>
      <c r="AF98" s="27">
        <f t="shared" si="47"/>
        <v>0</v>
      </c>
      <c r="AG98" s="27">
        <f t="shared" si="47"/>
        <v>0</v>
      </c>
      <c r="AH98" s="27">
        <f t="shared" si="47"/>
        <v>0</v>
      </c>
      <c r="AI98" s="27">
        <f t="shared" si="47"/>
        <v>367189</v>
      </c>
      <c r="AJ98" s="27">
        <f t="shared" si="47"/>
        <v>514056</v>
      </c>
      <c r="AK98" s="27">
        <f t="shared" si="47"/>
        <v>0</v>
      </c>
      <c r="AL98" s="27">
        <f t="shared" si="47"/>
        <v>0</v>
      </c>
      <c r="AM98" s="27">
        <f t="shared" si="47"/>
        <v>0</v>
      </c>
      <c r="AN98" s="27">
        <f t="shared" si="47"/>
        <v>0</v>
      </c>
      <c r="AO98" s="27">
        <f t="shared" si="47"/>
        <v>0</v>
      </c>
      <c r="AP98" s="27">
        <f t="shared" si="47"/>
        <v>0</v>
      </c>
      <c r="AQ98" s="27">
        <f t="shared" si="47"/>
        <v>0</v>
      </c>
      <c r="AR98" s="27">
        <f t="shared" si="47"/>
        <v>421000</v>
      </c>
      <c r="AS98" s="27">
        <f t="shared" si="47"/>
        <v>33500</v>
      </c>
      <c r="AT98" s="27">
        <f t="shared" si="47"/>
        <v>0</v>
      </c>
      <c r="AU98" s="27">
        <f t="shared" si="47"/>
        <v>0</v>
      </c>
      <c r="AV98" s="27">
        <f t="shared" si="47"/>
        <v>0</v>
      </c>
      <c r="AW98" s="27">
        <f t="shared" si="47"/>
        <v>0</v>
      </c>
      <c r="AX98" s="27">
        <f t="shared" si="47"/>
        <v>0</v>
      </c>
      <c r="AY98" s="27">
        <f t="shared" si="47"/>
        <v>0</v>
      </c>
      <c r="AZ98" s="27">
        <f t="shared" si="47"/>
        <v>0</v>
      </c>
      <c r="BA98" s="27">
        <f t="shared" si="47"/>
        <v>4350</v>
      </c>
      <c r="BB98" s="27">
        <f t="shared" si="47"/>
        <v>0</v>
      </c>
      <c r="BC98" s="27">
        <f t="shared" si="47"/>
        <v>0</v>
      </c>
      <c r="BD98" s="27">
        <f t="shared" si="47"/>
        <v>1172</v>
      </c>
      <c r="BE98" s="27">
        <f t="shared" si="47"/>
        <v>0</v>
      </c>
      <c r="BF98" s="27">
        <f t="shared" si="47"/>
        <v>0</v>
      </c>
      <c r="BG98" s="27">
        <f t="shared" si="47"/>
        <v>0</v>
      </c>
      <c r="BH98" s="27">
        <f t="shared" si="47"/>
        <v>0</v>
      </c>
      <c r="BI98" s="27">
        <f t="shared" si="47"/>
        <v>1840767</v>
      </c>
      <c r="BJ98" s="27">
        <f t="shared" si="47"/>
        <v>5857891</v>
      </c>
      <c r="BK98" s="32"/>
    </row>
    <row r="99" spans="2:63" s="91" customFormat="1" ht="12.75">
      <c r="B99" s="383" t="s">
        <v>123</v>
      </c>
      <c r="C99" s="384"/>
      <c r="D99" s="384"/>
      <c r="E99" s="384"/>
      <c r="F99" s="384"/>
      <c r="G99" s="384"/>
      <c r="H99" s="385"/>
      <c r="I99" s="104"/>
      <c r="J99" s="92">
        <f aca="true" t="shared" si="48" ref="J99:AC99">J98-J97</f>
        <v>-60784</v>
      </c>
      <c r="K99" s="92">
        <f t="shared" si="48"/>
        <v>0</v>
      </c>
      <c r="L99" s="92">
        <f t="shared" si="48"/>
        <v>-20667</v>
      </c>
      <c r="M99" s="92">
        <f t="shared" si="48"/>
        <v>-3600</v>
      </c>
      <c r="N99" s="92">
        <f t="shared" si="48"/>
        <v>-1224</v>
      </c>
      <c r="O99" s="92">
        <f t="shared" si="48"/>
        <v>-19080</v>
      </c>
      <c r="P99" s="92">
        <f t="shared" si="48"/>
        <v>472</v>
      </c>
      <c r="Q99" s="92">
        <f t="shared" si="48"/>
        <v>0</v>
      </c>
      <c r="R99" s="92">
        <f t="shared" si="48"/>
        <v>0</v>
      </c>
      <c r="S99" s="92">
        <f t="shared" si="48"/>
        <v>0</v>
      </c>
      <c r="T99" s="92">
        <f t="shared" si="48"/>
        <v>0</v>
      </c>
      <c r="U99" s="92">
        <f t="shared" si="48"/>
        <v>0</v>
      </c>
      <c r="V99" s="92">
        <f t="shared" si="48"/>
        <v>0</v>
      </c>
      <c r="W99" s="92">
        <f t="shared" si="48"/>
        <v>0</v>
      </c>
      <c r="X99" s="92">
        <f t="shared" si="48"/>
        <v>0</v>
      </c>
      <c r="Y99" s="92">
        <f t="shared" si="48"/>
        <v>0</v>
      </c>
      <c r="Z99" s="92">
        <f t="shared" si="48"/>
        <v>0</v>
      </c>
      <c r="AA99" s="92">
        <f t="shared" si="48"/>
        <v>0</v>
      </c>
      <c r="AB99" s="92">
        <f t="shared" si="48"/>
        <v>0</v>
      </c>
      <c r="AC99" s="92">
        <f t="shared" si="48"/>
        <v>0</v>
      </c>
      <c r="AD99" s="92">
        <f>AD98-AD97</f>
        <v>-104883</v>
      </c>
      <c r="AE99" s="92">
        <f aca="true" t="shared" si="49" ref="AE99:BJ99">AE98-AE97</f>
        <v>-2000</v>
      </c>
      <c r="AF99" s="92">
        <f t="shared" si="49"/>
        <v>0</v>
      </c>
      <c r="AG99" s="92">
        <f t="shared" si="49"/>
        <v>0</v>
      </c>
      <c r="AH99" s="92">
        <f t="shared" si="49"/>
        <v>0</v>
      </c>
      <c r="AI99" s="92">
        <f t="shared" si="49"/>
        <v>337</v>
      </c>
      <c r="AJ99" s="92">
        <f t="shared" si="49"/>
        <v>472</v>
      </c>
      <c r="AK99" s="92">
        <f t="shared" si="49"/>
        <v>0</v>
      </c>
      <c r="AL99" s="92">
        <f t="shared" si="49"/>
        <v>0</v>
      </c>
      <c r="AM99" s="92">
        <f t="shared" si="49"/>
        <v>0</v>
      </c>
      <c r="AN99" s="92">
        <f t="shared" si="49"/>
        <v>0</v>
      </c>
      <c r="AO99" s="92">
        <f t="shared" si="49"/>
        <v>0</v>
      </c>
      <c r="AP99" s="92">
        <f t="shared" si="49"/>
        <v>0</v>
      </c>
      <c r="AQ99" s="92">
        <f t="shared" si="49"/>
        <v>0</v>
      </c>
      <c r="AR99" s="92">
        <f t="shared" si="49"/>
        <v>-15000</v>
      </c>
      <c r="AS99" s="92">
        <f t="shared" si="49"/>
        <v>0</v>
      </c>
      <c r="AT99" s="92">
        <f t="shared" si="49"/>
        <v>0</v>
      </c>
      <c r="AU99" s="92">
        <f t="shared" si="49"/>
        <v>0</v>
      </c>
      <c r="AV99" s="92">
        <f t="shared" si="49"/>
        <v>0</v>
      </c>
      <c r="AW99" s="92">
        <f t="shared" si="49"/>
        <v>0</v>
      </c>
      <c r="AX99" s="92">
        <f t="shared" si="49"/>
        <v>0</v>
      </c>
      <c r="AY99" s="92">
        <f t="shared" si="49"/>
        <v>0</v>
      </c>
      <c r="AZ99" s="92">
        <f t="shared" si="49"/>
        <v>0</v>
      </c>
      <c r="BA99" s="92">
        <f t="shared" si="49"/>
        <v>-60</v>
      </c>
      <c r="BB99" s="92">
        <f t="shared" si="49"/>
        <v>0</v>
      </c>
      <c r="BC99" s="92">
        <f t="shared" si="49"/>
        <v>0</v>
      </c>
      <c r="BD99" s="92">
        <f t="shared" si="49"/>
        <v>0</v>
      </c>
      <c r="BE99" s="92">
        <f t="shared" si="49"/>
        <v>0</v>
      </c>
      <c r="BF99" s="92">
        <f t="shared" si="49"/>
        <v>0</v>
      </c>
      <c r="BG99" s="92">
        <f t="shared" si="49"/>
        <v>0</v>
      </c>
      <c r="BH99" s="92">
        <f t="shared" si="49"/>
        <v>0</v>
      </c>
      <c r="BI99" s="92">
        <f t="shared" si="49"/>
        <v>-16251</v>
      </c>
      <c r="BJ99" s="92">
        <f t="shared" si="49"/>
        <v>-88632</v>
      </c>
      <c r="BK99" s="93"/>
    </row>
    <row r="100" spans="1:63" ht="15">
      <c r="A100" s="50"/>
      <c r="B100" s="94"/>
      <c r="C100" s="94"/>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94" t="s">
        <v>128</v>
      </c>
      <c r="AF100" s="50"/>
      <c r="AG100" s="50"/>
      <c r="AH100" s="50"/>
      <c r="AI100" s="50"/>
      <c r="AJ100" s="50"/>
      <c r="AK100" s="50"/>
      <c r="AL100" s="50"/>
      <c r="AM100" s="50"/>
      <c r="AN100" s="50"/>
      <c r="AO100" s="50"/>
      <c r="AP100" s="50"/>
      <c r="AQ100" s="9"/>
      <c r="AR100" s="50"/>
      <c r="AS100" s="50"/>
      <c r="AT100" s="50"/>
      <c r="AU100" s="50"/>
      <c r="AV100" s="50"/>
      <c r="AW100" s="50"/>
      <c r="AX100" s="50"/>
      <c r="AY100" s="50"/>
      <c r="AZ100" s="50"/>
      <c r="BA100" s="50"/>
      <c r="BB100" s="50"/>
      <c r="BC100" s="50"/>
      <c r="BD100" s="94" t="s">
        <v>129</v>
      </c>
      <c r="BE100" s="50"/>
      <c r="BF100" s="50"/>
      <c r="BG100" s="50"/>
      <c r="BH100" s="50"/>
      <c r="BI100" s="94"/>
      <c r="BJ100" s="94"/>
      <c r="BK100" s="95"/>
    </row>
    <row r="101" spans="1:63" ht="15">
      <c r="A101" s="50"/>
      <c r="B101" s="50"/>
      <c r="C101" s="50"/>
      <c r="D101" s="50"/>
      <c r="E101" s="96"/>
      <c r="F101" s="96"/>
      <c r="G101" s="96"/>
      <c r="H101" s="96"/>
      <c r="I101" s="96"/>
      <c r="J101" s="96"/>
      <c r="K101" s="50"/>
      <c r="L101" s="50"/>
      <c r="M101" s="50"/>
      <c r="N101" s="50"/>
      <c r="O101" s="50"/>
      <c r="P101" s="50"/>
      <c r="Q101" s="50"/>
      <c r="R101" s="50"/>
      <c r="S101" s="50"/>
      <c r="T101" s="50"/>
      <c r="U101" s="50"/>
      <c r="V101" s="50"/>
      <c r="W101" s="50"/>
      <c r="X101" s="50"/>
      <c r="Y101" s="50"/>
      <c r="Z101" s="50"/>
      <c r="AA101" s="50"/>
      <c r="AB101" s="50"/>
      <c r="AC101" s="50"/>
      <c r="AD101" s="50"/>
      <c r="AE101" s="79">
        <v>1</v>
      </c>
      <c r="AF101" s="79"/>
      <c r="AG101" s="79"/>
      <c r="AH101" s="79"/>
      <c r="AI101" s="389" t="s">
        <v>29</v>
      </c>
      <c r="AJ101" s="391"/>
      <c r="AK101" s="79"/>
      <c r="AL101" s="79"/>
      <c r="AM101" s="79"/>
      <c r="AN101" s="79"/>
      <c r="AO101" s="79"/>
      <c r="AP101" s="79"/>
      <c r="AQ101" s="51"/>
      <c r="AR101" s="79">
        <f>AE81</f>
        <v>499500</v>
      </c>
      <c r="AS101" s="50"/>
      <c r="AT101" s="79">
        <v>7</v>
      </c>
      <c r="AU101" s="389" t="s">
        <v>130</v>
      </c>
      <c r="AV101" s="390"/>
      <c r="AW101" s="391"/>
      <c r="AX101" s="79">
        <f>AV81</f>
        <v>0</v>
      </c>
      <c r="AY101" s="50"/>
      <c r="AZ101" s="50"/>
      <c r="BA101" s="50"/>
      <c r="BB101" s="50"/>
      <c r="BC101" s="50"/>
      <c r="BD101" s="79">
        <v>1</v>
      </c>
      <c r="BE101" s="79"/>
      <c r="BF101" s="389" t="s">
        <v>29</v>
      </c>
      <c r="BG101" s="390"/>
      <c r="BH101" s="390"/>
      <c r="BI101" s="391"/>
      <c r="BJ101" s="79">
        <f>AR101</f>
        <v>499500</v>
      </c>
      <c r="BK101" s="95"/>
    </row>
    <row r="102" spans="1:63" ht="15">
      <c r="A102" s="50"/>
      <c r="B102" s="50"/>
      <c r="C102" s="50"/>
      <c r="D102" s="50"/>
      <c r="E102" s="96"/>
      <c r="F102" s="96"/>
      <c r="G102" s="96"/>
      <c r="H102" s="96"/>
      <c r="I102" s="96"/>
      <c r="J102" s="96"/>
      <c r="K102" s="50"/>
      <c r="L102" s="50"/>
      <c r="M102" s="50"/>
      <c r="N102" s="50"/>
      <c r="O102" s="50"/>
      <c r="P102" s="50"/>
      <c r="Q102" s="50"/>
      <c r="R102" s="50"/>
      <c r="S102" s="50"/>
      <c r="T102" s="50"/>
      <c r="U102" s="50"/>
      <c r="V102" s="50"/>
      <c r="W102" s="50"/>
      <c r="X102" s="50"/>
      <c r="Y102" s="50"/>
      <c r="Z102" s="50"/>
      <c r="AA102" s="50"/>
      <c r="AB102" s="50"/>
      <c r="AC102" s="50"/>
      <c r="AD102" s="50"/>
      <c r="AE102" s="79">
        <v>2</v>
      </c>
      <c r="AF102" s="79"/>
      <c r="AG102" s="79"/>
      <c r="AH102" s="79"/>
      <c r="AI102" s="389" t="s">
        <v>131</v>
      </c>
      <c r="AJ102" s="391"/>
      <c r="AK102" s="79"/>
      <c r="AL102" s="79"/>
      <c r="AM102" s="79"/>
      <c r="AN102" s="79"/>
      <c r="AO102" s="79"/>
      <c r="AP102" s="79"/>
      <c r="AQ102" s="51"/>
      <c r="AR102" s="79">
        <f>AI81</f>
        <v>367189</v>
      </c>
      <c r="AS102" s="50"/>
      <c r="AT102" s="79">
        <v>8</v>
      </c>
      <c r="AU102" s="402" t="s">
        <v>52</v>
      </c>
      <c r="AV102" s="403"/>
      <c r="AW102" s="404"/>
      <c r="AX102" s="79">
        <f>BH81</f>
        <v>0</v>
      </c>
      <c r="AY102" s="50"/>
      <c r="AZ102" s="50"/>
      <c r="BA102" s="50"/>
      <c r="BB102" s="50"/>
      <c r="BC102" s="50"/>
      <c r="BD102" s="79">
        <v>2</v>
      </c>
      <c r="BE102" s="79"/>
      <c r="BF102" s="402" t="str">
        <f>BH3</f>
        <v>OTHER DEDUCTIONS IF ANY</v>
      </c>
      <c r="BG102" s="403"/>
      <c r="BH102" s="403"/>
      <c r="BI102" s="404"/>
      <c r="BJ102" s="79">
        <v>0</v>
      </c>
      <c r="BK102" s="95"/>
    </row>
    <row r="103" spans="1:63" ht="15">
      <c r="A103" s="50"/>
      <c r="B103" s="50"/>
      <c r="C103" s="50"/>
      <c r="D103" s="50"/>
      <c r="E103" s="96"/>
      <c r="R103" s="50"/>
      <c r="S103" s="50"/>
      <c r="T103" s="50"/>
      <c r="U103" s="50"/>
      <c r="V103" s="50"/>
      <c r="W103" s="50"/>
      <c r="X103" s="50"/>
      <c r="Y103" s="50"/>
      <c r="Z103" s="50"/>
      <c r="AA103" s="50"/>
      <c r="AB103" s="50"/>
      <c r="AC103" s="50"/>
      <c r="AD103" s="50"/>
      <c r="AE103" s="79">
        <v>3</v>
      </c>
      <c r="AF103" s="79"/>
      <c r="AG103" s="79"/>
      <c r="AH103" s="79"/>
      <c r="AI103" s="389" t="s">
        <v>132</v>
      </c>
      <c r="AJ103" s="391"/>
      <c r="AK103" s="79"/>
      <c r="AL103" s="79"/>
      <c r="AM103" s="79"/>
      <c r="AN103" s="79"/>
      <c r="AO103" s="79"/>
      <c r="AP103" s="79"/>
      <c r="AQ103" s="51"/>
      <c r="AR103" s="79">
        <f>AJ81</f>
        <v>514056</v>
      </c>
      <c r="AS103" s="50"/>
      <c r="AT103" s="79">
        <v>9</v>
      </c>
      <c r="AU103" s="389" t="s">
        <v>133</v>
      </c>
      <c r="AV103" s="390"/>
      <c r="AW103" s="391"/>
      <c r="AX103" s="79">
        <f>BA81</f>
        <v>4350</v>
      </c>
      <c r="AY103" s="50"/>
      <c r="AZ103" s="50"/>
      <c r="BA103" s="50"/>
      <c r="BB103" s="50"/>
      <c r="BC103" s="50"/>
      <c r="BD103" s="79">
        <v>3</v>
      </c>
      <c r="BE103" s="79"/>
      <c r="BF103" s="389" t="s">
        <v>134</v>
      </c>
      <c r="BG103" s="390"/>
      <c r="BH103" s="390"/>
      <c r="BI103" s="391"/>
      <c r="BJ103" s="79">
        <f>AX104</f>
        <v>1172</v>
      </c>
      <c r="BK103" s="95"/>
    </row>
    <row r="104" spans="1:63" ht="15">
      <c r="A104" s="50"/>
      <c r="B104" s="50"/>
      <c r="C104" s="50"/>
      <c r="D104" s="50"/>
      <c r="E104" s="96"/>
      <c r="R104" s="50"/>
      <c r="S104" s="50"/>
      <c r="T104" s="50"/>
      <c r="U104" s="50"/>
      <c r="V104" s="50"/>
      <c r="W104" s="50"/>
      <c r="X104" s="50"/>
      <c r="Y104" s="50"/>
      <c r="Z104" s="50"/>
      <c r="AA104" s="50"/>
      <c r="AB104" s="50"/>
      <c r="AC104" s="50"/>
      <c r="AD104" s="50"/>
      <c r="AE104" s="79">
        <v>4</v>
      </c>
      <c r="AF104" s="79"/>
      <c r="AG104" s="79"/>
      <c r="AH104" s="79"/>
      <c r="AI104" s="402" t="s">
        <v>135</v>
      </c>
      <c r="AJ104" s="404"/>
      <c r="AK104" s="97"/>
      <c r="AL104" s="97"/>
      <c r="AM104" s="97"/>
      <c r="AN104" s="97"/>
      <c r="AO104" s="97"/>
      <c r="AP104" s="97"/>
      <c r="AQ104" s="98"/>
      <c r="AR104" s="79">
        <f>AR81</f>
        <v>421000</v>
      </c>
      <c r="AS104" s="50"/>
      <c r="AT104" s="79">
        <v>10</v>
      </c>
      <c r="AU104" s="389" t="s">
        <v>136</v>
      </c>
      <c r="AV104" s="390"/>
      <c r="AW104" s="391"/>
      <c r="AX104" s="79">
        <f>BD81</f>
        <v>1172</v>
      </c>
      <c r="AY104" s="50"/>
      <c r="AZ104" s="50"/>
      <c r="BA104" s="50"/>
      <c r="BB104" s="50"/>
      <c r="BC104" s="50"/>
      <c r="BD104" s="79">
        <v>4</v>
      </c>
      <c r="BE104" s="79"/>
      <c r="BF104" s="389" t="s">
        <v>146</v>
      </c>
      <c r="BG104" s="390"/>
      <c r="BH104" s="390"/>
      <c r="BI104" s="391"/>
      <c r="BJ104" s="79">
        <f>AP81</f>
        <v>0</v>
      </c>
      <c r="BK104" s="95"/>
    </row>
    <row r="105" spans="1:63" ht="15">
      <c r="A105" s="50"/>
      <c r="B105" s="50"/>
      <c r="C105" s="50"/>
      <c r="D105" s="50"/>
      <c r="E105" s="96"/>
      <c r="R105" s="50"/>
      <c r="S105" s="50"/>
      <c r="T105" s="50"/>
      <c r="U105" s="50"/>
      <c r="V105" s="50"/>
      <c r="W105" s="50"/>
      <c r="X105" s="50"/>
      <c r="Y105" s="50"/>
      <c r="Z105" s="50"/>
      <c r="AA105" s="50"/>
      <c r="AB105" s="50"/>
      <c r="AC105" s="50"/>
      <c r="AD105" s="50"/>
      <c r="AE105" s="79">
        <v>5</v>
      </c>
      <c r="AF105" s="79"/>
      <c r="AG105" s="79"/>
      <c r="AH105" s="79"/>
      <c r="AI105" s="402" t="s">
        <v>137</v>
      </c>
      <c r="AJ105" s="404"/>
      <c r="AK105" s="79"/>
      <c r="AL105" s="79"/>
      <c r="AM105" s="79"/>
      <c r="AN105" s="79"/>
      <c r="AO105" s="79"/>
      <c r="AP105" s="79"/>
      <c r="AQ105" s="51"/>
      <c r="AR105" s="79">
        <f>AS81</f>
        <v>33500</v>
      </c>
      <c r="AS105" s="50"/>
      <c r="AT105" s="79">
        <v>11</v>
      </c>
      <c r="AU105" s="402" t="s">
        <v>151</v>
      </c>
      <c r="AV105" s="403"/>
      <c r="AW105" s="404"/>
      <c r="AX105" s="79">
        <f>AP81</f>
        <v>0</v>
      </c>
      <c r="AY105" s="50"/>
      <c r="AZ105" s="50"/>
      <c r="BA105" s="50"/>
      <c r="BB105" s="50"/>
      <c r="BC105" s="50"/>
      <c r="BD105" s="79">
        <v>5</v>
      </c>
      <c r="BE105" s="79"/>
      <c r="BF105" s="405" t="s">
        <v>109</v>
      </c>
      <c r="BG105" s="406"/>
      <c r="BH105" s="406"/>
      <c r="BI105" s="407"/>
      <c r="BJ105" s="97">
        <f>SUM(BJ101:BJ104)</f>
        <v>500672</v>
      </c>
      <c r="BK105" s="95"/>
    </row>
    <row r="106" spans="1:63" ht="15">
      <c r="A106" s="50"/>
      <c r="B106" s="50"/>
      <c r="C106" s="50"/>
      <c r="D106" s="50"/>
      <c r="E106" s="96"/>
      <c r="F106" s="99"/>
      <c r="G106" s="99"/>
      <c r="H106" s="99"/>
      <c r="I106" s="99"/>
      <c r="J106" s="99"/>
      <c r="K106" s="50"/>
      <c r="L106" s="50"/>
      <c r="M106" s="50"/>
      <c r="N106" s="50"/>
      <c r="O106" s="50"/>
      <c r="P106" s="50"/>
      <c r="Q106" s="50"/>
      <c r="R106" s="50"/>
      <c r="S106" s="50"/>
      <c r="T106" s="50"/>
      <c r="U106" s="50"/>
      <c r="V106" s="50"/>
      <c r="W106" s="50"/>
      <c r="X106" s="50"/>
      <c r="Y106" s="50"/>
      <c r="Z106" s="50"/>
      <c r="AA106" s="50"/>
      <c r="AB106" s="50"/>
      <c r="AC106" s="50"/>
      <c r="AD106" s="50"/>
      <c r="AE106" s="79">
        <v>6</v>
      </c>
      <c r="AF106" s="79"/>
      <c r="AG106" s="79"/>
      <c r="AH106" s="79"/>
      <c r="AI106" s="402" t="s">
        <v>138</v>
      </c>
      <c r="AJ106" s="404"/>
      <c r="AK106" s="79"/>
      <c r="AL106" s="79"/>
      <c r="AM106" s="79"/>
      <c r="AN106" s="79"/>
      <c r="AO106" s="79"/>
      <c r="AP106" s="79"/>
      <c r="AQ106" s="51"/>
      <c r="AR106" s="79">
        <f>AU81</f>
        <v>0</v>
      </c>
      <c r="AS106" s="50"/>
      <c r="AT106" s="79">
        <v>12</v>
      </c>
      <c r="AU106" s="405" t="s">
        <v>53</v>
      </c>
      <c r="AV106" s="406"/>
      <c r="AW106" s="407"/>
      <c r="AX106" s="22">
        <f>AR101+AR102+AR103+AR104+AR105+AR106+AX101+AX102+AX103+AX104+AX105</f>
        <v>1840767</v>
      </c>
      <c r="AY106" s="50"/>
      <c r="AZ106" s="50"/>
      <c r="BA106" s="50"/>
      <c r="BB106" s="50"/>
      <c r="BC106" s="50"/>
      <c r="BD106" s="50"/>
      <c r="BE106" s="50"/>
      <c r="BF106" s="50"/>
      <c r="BG106" s="50"/>
      <c r="BH106" s="50"/>
      <c r="BI106" s="94"/>
      <c r="BJ106" s="94"/>
      <c r="BK106" s="95"/>
    </row>
    <row r="109" spans="10:21" ht="15">
      <c r="J109" s="425" t="s">
        <v>170</v>
      </c>
      <c r="K109" s="425"/>
      <c r="L109" s="425"/>
      <c r="M109" s="425"/>
      <c r="N109" s="425"/>
      <c r="O109" s="425"/>
      <c r="P109" s="425"/>
      <c r="Q109" s="425"/>
      <c r="R109" s="425"/>
      <c r="S109" s="425"/>
      <c r="T109" s="425"/>
      <c r="U109" s="425"/>
    </row>
    <row r="110" spans="10:21" ht="15">
      <c r="J110" s="425"/>
      <c r="K110" s="425"/>
      <c r="L110" s="425"/>
      <c r="M110" s="425"/>
      <c r="N110" s="425"/>
      <c r="O110" s="425"/>
      <c r="P110" s="425"/>
      <c r="Q110" s="425"/>
      <c r="R110" s="425"/>
      <c r="S110" s="425"/>
      <c r="T110" s="425"/>
      <c r="U110" s="425"/>
    </row>
    <row r="111" spans="10:21" ht="15">
      <c r="J111" s="425"/>
      <c r="K111" s="425"/>
      <c r="L111" s="425"/>
      <c r="M111" s="425"/>
      <c r="N111" s="425"/>
      <c r="O111" s="425"/>
      <c r="P111" s="425"/>
      <c r="Q111" s="425"/>
      <c r="R111" s="425"/>
      <c r="S111" s="425"/>
      <c r="T111" s="425"/>
      <c r="U111" s="425"/>
    </row>
  </sheetData>
  <sheetProtection/>
  <mergeCells count="41">
    <mergeCell ref="AI106:AJ106"/>
    <mergeCell ref="AU106:AW106"/>
    <mergeCell ref="AI103:AJ103"/>
    <mergeCell ref="AU103:AW103"/>
    <mergeCell ref="AI104:AJ104"/>
    <mergeCell ref="AU104:AW104"/>
    <mergeCell ref="AI105:AJ105"/>
    <mergeCell ref="D1:AD1"/>
    <mergeCell ref="D2:AD2"/>
    <mergeCell ref="A82:E84"/>
    <mergeCell ref="F84:H84"/>
    <mergeCell ref="B96:H96"/>
    <mergeCell ref="J109:U111"/>
    <mergeCell ref="B86:E95"/>
    <mergeCell ref="BF101:BI101"/>
    <mergeCell ref="F94:K94"/>
    <mergeCell ref="AI101:AJ101"/>
    <mergeCell ref="BF105:BI105"/>
    <mergeCell ref="AU105:AW105"/>
    <mergeCell ref="AI102:AJ102"/>
    <mergeCell ref="BF102:BI102"/>
    <mergeCell ref="BF104:BI104"/>
    <mergeCell ref="F95:K95"/>
    <mergeCell ref="B97:H97"/>
    <mergeCell ref="BF103:BI103"/>
    <mergeCell ref="B85:C85"/>
    <mergeCell ref="AE87:BK95"/>
    <mergeCell ref="F88:K88"/>
    <mergeCell ref="F89:K89"/>
    <mergeCell ref="F93:K93"/>
    <mergeCell ref="F87:K87"/>
    <mergeCell ref="F92:K92"/>
    <mergeCell ref="AU102:AW102"/>
    <mergeCell ref="AU101:AW101"/>
    <mergeCell ref="BL85:BM85"/>
    <mergeCell ref="F90:K90"/>
    <mergeCell ref="E85:AI85"/>
    <mergeCell ref="F86:K86"/>
    <mergeCell ref="F91:K91"/>
    <mergeCell ref="B99:H99"/>
    <mergeCell ref="B98:H98"/>
  </mergeCells>
  <printOptions horizontalCentered="1"/>
  <pageMargins left="0.5" right="0.15" top="0.25" bottom="0.25" header="0.31496062992126" footer="0.31496062992126"/>
  <pageSetup horizontalDpi="600" verticalDpi="600" orientation="landscape" pageOrder="overThenDown" paperSize="5" scale="58" r:id="rId1"/>
  <rowBreaks count="1" manualBreakCount="1">
    <brk id="84" max="62" man="1"/>
  </rowBreaks>
  <colBreaks count="1" manualBreakCount="1">
    <brk id="30" max="104" man="1"/>
  </colBreaks>
</worksheet>
</file>

<file path=xl/worksheets/sheet2.xml><?xml version="1.0" encoding="utf-8"?>
<worksheet xmlns="http://schemas.openxmlformats.org/spreadsheetml/2006/main" xmlns:r="http://schemas.openxmlformats.org/officeDocument/2006/relationships">
  <dimension ref="A1:M60"/>
  <sheetViews>
    <sheetView zoomScalePageLayoutView="0" workbookViewId="0" topLeftCell="A22">
      <selection activeCell="J17" sqref="J17"/>
    </sheetView>
  </sheetViews>
  <sheetFormatPr defaultColWidth="9.140625" defaultRowHeight="15"/>
  <cols>
    <col min="1" max="1" width="6.00390625" style="0" customWidth="1"/>
    <col min="2" max="2" width="9.00390625" style="0" customWidth="1"/>
    <col min="3" max="3" width="29.8515625" style="0" customWidth="1"/>
    <col min="4" max="4" width="11.421875" style="0" customWidth="1"/>
    <col min="5" max="5" width="12.140625" style="0" customWidth="1"/>
    <col min="6" max="6" width="12.8515625" style="0" customWidth="1"/>
    <col min="7" max="7" width="11.140625" style="0" customWidth="1"/>
    <col min="8" max="8" width="12.28125" style="0" customWidth="1"/>
  </cols>
  <sheetData>
    <row r="1" spans="1:13" ht="20.25">
      <c r="A1" s="119"/>
      <c r="B1" s="119"/>
      <c r="C1" s="119"/>
      <c r="D1" s="315"/>
      <c r="E1" s="316" t="s">
        <v>485</v>
      </c>
      <c r="F1" s="316"/>
      <c r="G1" s="316"/>
      <c r="H1" s="316"/>
      <c r="I1" s="316"/>
      <c r="J1" s="315"/>
      <c r="K1" s="119"/>
      <c r="L1" s="119"/>
      <c r="M1" s="119"/>
    </row>
    <row r="2" spans="1:13" ht="18.75">
      <c r="A2" s="445" t="s">
        <v>486</v>
      </c>
      <c r="B2" s="445"/>
      <c r="C2" s="445"/>
      <c r="D2" s="445"/>
      <c r="E2" s="445"/>
      <c r="F2" s="445"/>
      <c r="G2" s="445"/>
      <c r="H2" s="445"/>
      <c r="I2" s="445"/>
      <c r="J2" s="445"/>
      <c r="K2" s="445"/>
      <c r="L2" s="445"/>
      <c r="M2" s="445"/>
    </row>
    <row r="3" spans="1:13" ht="18.75">
      <c r="A3" s="446" t="s">
        <v>193</v>
      </c>
      <c r="B3" s="446"/>
      <c r="C3" s="446"/>
      <c r="D3" s="446"/>
      <c r="E3" s="447" t="s">
        <v>549</v>
      </c>
      <c r="F3" s="447"/>
      <c r="G3" s="447"/>
      <c r="H3" s="447"/>
      <c r="I3" s="447"/>
      <c r="J3" s="447"/>
      <c r="K3" s="447"/>
      <c r="L3" s="447"/>
      <c r="M3" s="317"/>
    </row>
    <row r="4" spans="1:13" ht="18.75">
      <c r="A4" s="448" t="s">
        <v>194</v>
      </c>
      <c r="B4" s="448"/>
      <c r="C4" s="448"/>
      <c r="D4" s="448"/>
      <c r="E4" s="449" t="s">
        <v>487</v>
      </c>
      <c r="F4" s="449"/>
      <c r="G4" s="449"/>
      <c r="H4" s="119"/>
      <c r="I4" s="119"/>
      <c r="J4" s="119"/>
      <c r="K4" s="119"/>
      <c r="L4" s="119"/>
      <c r="M4" s="119"/>
    </row>
    <row r="5" spans="1:13" ht="18.75">
      <c r="A5" s="448" t="s">
        <v>196</v>
      </c>
      <c r="B5" s="448"/>
      <c r="C5" s="448"/>
      <c r="D5" s="448"/>
      <c r="E5" s="125" t="s">
        <v>488</v>
      </c>
      <c r="F5" s="119"/>
      <c r="G5" s="119"/>
      <c r="H5" s="119"/>
      <c r="I5" s="119"/>
      <c r="J5" s="119"/>
      <c r="K5" s="119"/>
      <c r="L5" s="119"/>
      <c r="M5" s="119"/>
    </row>
    <row r="6" spans="1:13" ht="15">
      <c r="A6" s="440" t="s">
        <v>0</v>
      </c>
      <c r="B6" s="443" t="s">
        <v>489</v>
      </c>
      <c r="C6" s="440" t="s">
        <v>2</v>
      </c>
      <c r="D6" s="440" t="s">
        <v>198</v>
      </c>
      <c r="E6" s="440" t="s">
        <v>199</v>
      </c>
      <c r="F6" s="440" t="s">
        <v>200</v>
      </c>
      <c r="G6" s="440" t="s">
        <v>201</v>
      </c>
      <c r="H6" s="440" t="s">
        <v>109</v>
      </c>
      <c r="I6" s="440" t="s">
        <v>202</v>
      </c>
      <c r="J6" s="440"/>
      <c r="K6" s="440"/>
      <c r="L6" s="440"/>
      <c r="M6" s="440" t="s">
        <v>203</v>
      </c>
    </row>
    <row r="7" spans="1:13" ht="36">
      <c r="A7" s="440"/>
      <c r="B7" s="444"/>
      <c r="C7" s="440"/>
      <c r="D7" s="440"/>
      <c r="E7" s="440"/>
      <c r="F7" s="440"/>
      <c r="G7" s="440"/>
      <c r="H7" s="440"/>
      <c r="I7" s="318" t="s">
        <v>204</v>
      </c>
      <c r="J7" s="318" t="s">
        <v>205</v>
      </c>
      <c r="K7" s="318" t="s">
        <v>206</v>
      </c>
      <c r="L7" s="318" t="s">
        <v>207</v>
      </c>
      <c r="M7" s="440"/>
    </row>
    <row r="8" spans="1:13" ht="15">
      <c r="A8" s="306">
        <v>1</v>
      </c>
      <c r="B8" s="3">
        <v>31434</v>
      </c>
      <c r="C8" s="307" t="s">
        <v>147</v>
      </c>
      <c r="D8" s="308" t="s">
        <v>56</v>
      </c>
      <c r="E8" s="309">
        <v>41096</v>
      </c>
      <c r="F8" s="319">
        <f>'Sept.2022'!AR4</f>
        <v>40000</v>
      </c>
      <c r="G8" s="319">
        <f>'Sept.2022'!AS4</f>
        <v>0</v>
      </c>
      <c r="H8" s="319">
        <f aca="true" t="shared" si="0" ref="H8:H47">SUM(F8:G8)</f>
        <v>40000</v>
      </c>
      <c r="I8" s="320"/>
      <c r="J8" s="320"/>
      <c r="K8" s="320"/>
      <c r="L8" s="320"/>
      <c r="M8" s="320">
        <v>0</v>
      </c>
    </row>
    <row r="9" spans="1:13" ht="15">
      <c r="A9" s="306">
        <v>2</v>
      </c>
      <c r="B9" s="3">
        <v>31143</v>
      </c>
      <c r="C9" s="307" t="s">
        <v>58</v>
      </c>
      <c r="D9" s="308" t="s">
        <v>57</v>
      </c>
      <c r="E9" s="309">
        <v>42571</v>
      </c>
      <c r="F9" s="319">
        <f>'Sept.2022'!AR6</f>
        <v>40000</v>
      </c>
      <c r="G9" s="319">
        <f>'Sept.2022'!AS6</f>
        <v>0</v>
      </c>
      <c r="H9" s="319">
        <f t="shared" si="0"/>
        <v>40000</v>
      </c>
      <c r="I9" s="320"/>
      <c r="J9" s="320"/>
      <c r="K9" s="320"/>
      <c r="L9" s="320"/>
      <c r="M9" s="320">
        <v>0</v>
      </c>
    </row>
    <row r="10" spans="1:13" ht="15">
      <c r="A10" s="306">
        <v>3</v>
      </c>
      <c r="B10" s="3">
        <v>32106</v>
      </c>
      <c r="C10" s="307" t="s">
        <v>59</v>
      </c>
      <c r="D10" s="308" t="s">
        <v>57</v>
      </c>
      <c r="E10" s="309">
        <v>25837</v>
      </c>
      <c r="F10" s="319">
        <f>'Sept.2022'!AR7</f>
        <v>10000</v>
      </c>
      <c r="G10" s="319">
        <f>'Sept.2022'!AS7</f>
        <v>0</v>
      </c>
      <c r="H10" s="319">
        <f t="shared" si="0"/>
        <v>10000</v>
      </c>
      <c r="I10" s="320"/>
      <c r="J10" s="320"/>
      <c r="K10" s="320"/>
      <c r="L10" s="320"/>
      <c r="M10" s="320">
        <v>0</v>
      </c>
    </row>
    <row r="11" spans="1:13" ht="15">
      <c r="A11" s="306">
        <v>4</v>
      </c>
      <c r="B11" s="300">
        <v>35597</v>
      </c>
      <c r="C11" s="307" t="s">
        <v>449</v>
      </c>
      <c r="D11" s="308" t="s">
        <v>57</v>
      </c>
      <c r="E11" s="309">
        <v>77078</v>
      </c>
      <c r="F11" s="321">
        <f>'Sept.2022'!AR12</f>
        <v>11000</v>
      </c>
      <c r="G11" s="321">
        <f>'Sept.2022'!AS12</f>
        <v>0</v>
      </c>
      <c r="H11" s="321">
        <f t="shared" si="0"/>
        <v>11000</v>
      </c>
      <c r="I11" s="322"/>
      <c r="J11" s="323"/>
      <c r="K11" s="324"/>
      <c r="L11" s="322"/>
      <c r="M11" s="322">
        <v>0</v>
      </c>
    </row>
    <row r="12" spans="1:13" ht="15">
      <c r="A12" s="306">
        <v>5</v>
      </c>
      <c r="B12" s="28">
        <v>27822</v>
      </c>
      <c r="C12" s="307" t="s">
        <v>62</v>
      </c>
      <c r="D12" s="308" t="s">
        <v>57</v>
      </c>
      <c r="E12" s="309">
        <v>77671</v>
      </c>
      <c r="F12" s="321">
        <f>'Sept.2022'!AR13</f>
        <v>5000</v>
      </c>
      <c r="G12" s="321">
        <f>'Sept.2022'!AS13</f>
        <v>0</v>
      </c>
      <c r="H12" s="319">
        <f t="shared" si="0"/>
        <v>5000</v>
      </c>
      <c r="I12" s="320"/>
      <c r="J12" s="320"/>
      <c r="K12" s="320"/>
      <c r="L12" s="320"/>
      <c r="M12" s="320">
        <v>0</v>
      </c>
    </row>
    <row r="13" spans="1:13" ht="15">
      <c r="A13" s="306">
        <v>6</v>
      </c>
      <c r="B13" s="3">
        <v>31128</v>
      </c>
      <c r="C13" s="307" t="s">
        <v>64</v>
      </c>
      <c r="D13" s="308" t="s">
        <v>57</v>
      </c>
      <c r="E13" s="309">
        <v>77085</v>
      </c>
      <c r="F13" s="319">
        <f>'Sept.2022'!AR15</f>
        <v>11000</v>
      </c>
      <c r="G13" s="319">
        <f>'Sept.2022'!AS15</f>
        <v>0</v>
      </c>
      <c r="H13" s="319">
        <f t="shared" si="0"/>
        <v>11000</v>
      </c>
      <c r="I13" s="320"/>
      <c r="J13" s="320"/>
      <c r="K13" s="320"/>
      <c r="L13" s="320"/>
      <c r="M13" s="320">
        <v>0</v>
      </c>
    </row>
    <row r="14" spans="1:13" ht="15">
      <c r="A14" s="306">
        <v>7</v>
      </c>
      <c r="B14" s="5">
        <v>31731</v>
      </c>
      <c r="C14" s="307" t="s">
        <v>183</v>
      </c>
      <c r="D14" s="308" t="s">
        <v>57</v>
      </c>
      <c r="E14" s="309">
        <v>35003</v>
      </c>
      <c r="F14" s="319">
        <f>'Sept.2022'!AR21</f>
        <v>30000</v>
      </c>
      <c r="G14" s="319">
        <f>'Sept.2022'!AS21</f>
        <v>0</v>
      </c>
      <c r="H14" s="319">
        <f t="shared" si="0"/>
        <v>30000</v>
      </c>
      <c r="I14" s="320"/>
      <c r="J14" s="320"/>
      <c r="K14" s="320"/>
      <c r="L14" s="320"/>
      <c r="M14" s="320">
        <v>0</v>
      </c>
    </row>
    <row r="15" spans="1:13" ht="15">
      <c r="A15" s="306">
        <v>8</v>
      </c>
      <c r="B15" s="3">
        <v>34796</v>
      </c>
      <c r="C15" s="307" t="s">
        <v>69</v>
      </c>
      <c r="D15" s="308" t="s">
        <v>68</v>
      </c>
      <c r="E15" s="309">
        <v>77269</v>
      </c>
      <c r="F15" s="319">
        <f>'Sept.2022'!AR22</f>
        <v>15000</v>
      </c>
      <c r="G15" s="319">
        <f>'Sept.2022'!AS22</f>
        <v>0</v>
      </c>
      <c r="H15" s="319">
        <f>SUM(F15:G15)</f>
        <v>15000</v>
      </c>
      <c r="I15" s="320"/>
      <c r="J15" s="320"/>
      <c r="K15" s="320"/>
      <c r="L15" s="320"/>
      <c r="M15" s="320">
        <v>0</v>
      </c>
    </row>
    <row r="16" spans="1:13" ht="15">
      <c r="A16" s="306">
        <v>9</v>
      </c>
      <c r="B16" s="28">
        <v>31951</v>
      </c>
      <c r="C16" s="307" t="s">
        <v>74</v>
      </c>
      <c r="D16" s="308" t="s">
        <v>68</v>
      </c>
      <c r="E16" s="309">
        <v>45347</v>
      </c>
      <c r="F16" s="319">
        <f>'Sept.2022'!AR34</f>
        <v>25000</v>
      </c>
      <c r="G16" s="319">
        <f>'Sept.2022'!AS34</f>
        <v>0</v>
      </c>
      <c r="H16" s="319">
        <f t="shared" si="0"/>
        <v>25000</v>
      </c>
      <c r="I16" s="320"/>
      <c r="J16" s="320"/>
      <c r="K16" s="320"/>
      <c r="L16" s="320"/>
      <c r="M16" s="320">
        <v>0</v>
      </c>
    </row>
    <row r="17" spans="1:13" ht="15">
      <c r="A17" s="306">
        <v>10</v>
      </c>
      <c r="B17" s="28">
        <v>32802</v>
      </c>
      <c r="C17" s="307" t="s">
        <v>75</v>
      </c>
      <c r="D17" s="308" t="s">
        <v>68</v>
      </c>
      <c r="E17" s="309">
        <v>42015</v>
      </c>
      <c r="F17" s="319">
        <f>'Sept.2022'!AR35</f>
        <v>15000</v>
      </c>
      <c r="G17" s="319">
        <f>'Sept.2022'!AS35</f>
        <v>0</v>
      </c>
      <c r="H17" s="319">
        <f t="shared" si="0"/>
        <v>15000</v>
      </c>
      <c r="I17" s="320"/>
      <c r="J17" s="320"/>
      <c r="K17" s="320"/>
      <c r="L17" s="320"/>
      <c r="M17" s="320">
        <v>0</v>
      </c>
    </row>
    <row r="18" spans="1:13" ht="15">
      <c r="A18" s="306">
        <v>11</v>
      </c>
      <c r="B18" s="71">
        <v>13223</v>
      </c>
      <c r="C18" s="307" t="s">
        <v>76</v>
      </c>
      <c r="D18" s="308" t="s">
        <v>68</v>
      </c>
      <c r="E18" s="309">
        <v>77186</v>
      </c>
      <c r="F18" s="319">
        <f>'Sept.2022'!AR36</f>
        <v>5000</v>
      </c>
      <c r="G18" s="319">
        <f>'Sept.2022'!AS36</f>
        <v>0</v>
      </c>
      <c r="H18" s="319">
        <f t="shared" si="0"/>
        <v>5000</v>
      </c>
      <c r="I18" s="320"/>
      <c r="J18" s="320"/>
      <c r="K18" s="320"/>
      <c r="L18" s="320"/>
      <c r="M18" s="320">
        <v>0</v>
      </c>
    </row>
    <row r="19" spans="1:13" ht="15">
      <c r="A19" s="306">
        <v>12</v>
      </c>
      <c r="B19" s="5">
        <v>18020</v>
      </c>
      <c r="C19" s="307" t="s">
        <v>77</v>
      </c>
      <c r="D19" s="308" t="s">
        <v>68</v>
      </c>
      <c r="E19" s="309">
        <v>77739</v>
      </c>
      <c r="F19" s="319">
        <f>'Sept.2022'!AR37</f>
        <v>5000</v>
      </c>
      <c r="G19" s="319">
        <f>'Sept.2022'!AS37</f>
        <v>0</v>
      </c>
      <c r="H19" s="319">
        <f t="shared" si="0"/>
        <v>5000</v>
      </c>
      <c r="I19" s="320"/>
      <c r="J19" s="320"/>
      <c r="K19" s="320"/>
      <c r="L19" s="320"/>
      <c r="M19" s="320">
        <v>0</v>
      </c>
    </row>
    <row r="20" spans="1:13" ht="15">
      <c r="A20" s="306">
        <v>13</v>
      </c>
      <c r="B20" s="28">
        <v>31455</v>
      </c>
      <c r="C20" s="307" t="s">
        <v>83</v>
      </c>
      <c r="D20" s="308" t="s">
        <v>84</v>
      </c>
      <c r="E20" s="309">
        <v>70039</v>
      </c>
      <c r="F20" s="319">
        <f>'Sept.2022'!AR44</f>
        <v>15000</v>
      </c>
      <c r="G20" s="319">
        <f>'Sept.2022'!AS44</f>
        <v>0</v>
      </c>
      <c r="H20" s="319">
        <f t="shared" si="0"/>
        <v>15000</v>
      </c>
      <c r="I20" s="320"/>
      <c r="J20" s="320"/>
      <c r="K20" s="320"/>
      <c r="L20" s="320"/>
      <c r="M20" s="320">
        <v>0</v>
      </c>
    </row>
    <row r="21" spans="1:13" ht="15">
      <c r="A21" s="306">
        <v>14</v>
      </c>
      <c r="B21" s="71">
        <v>13127</v>
      </c>
      <c r="C21" s="307" t="s">
        <v>85</v>
      </c>
      <c r="D21" s="308" t="s">
        <v>86</v>
      </c>
      <c r="E21" s="309">
        <v>77702</v>
      </c>
      <c r="F21" s="319">
        <f>'Sept.2022'!AR45</f>
        <v>5000</v>
      </c>
      <c r="G21" s="319">
        <f>'Sept.2022'!AS45</f>
        <v>0</v>
      </c>
      <c r="H21" s="319">
        <f t="shared" si="0"/>
        <v>5000</v>
      </c>
      <c r="I21" s="320"/>
      <c r="J21" s="320"/>
      <c r="K21" s="320"/>
      <c r="L21" s="320"/>
      <c r="M21" s="320">
        <v>0</v>
      </c>
    </row>
    <row r="22" spans="1:13" ht="15">
      <c r="A22" s="306">
        <v>15</v>
      </c>
      <c r="B22" s="5">
        <v>31373</v>
      </c>
      <c r="C22" s="307" t="s">
        <v>88</v>
      </c>
      <c r="D22" s="308" t="s">
        <v>87</v>
      </c>
      <c r="E22" s="309">
        <v>77527</v>
      </c>
      <c r="F22" s="319">
        <f>'Sept.2022'!AR46</f>
        <v>5000</v>
      </c>
      <c r="G22" s="319">
        <f>'Sept.2022'!AS46</f>
        <v>23500</v>
      </c>
      <c r="H22" s="319">
        <f t="shared" si="0"/>
        <v>28500</v>
      </c>
      <c r="I22" s="320"/>
      <c r="J22" s="320"/>
      <c r="K22" s="320"/>
      <c r="L22" s="320"/>
      <c r="M22" s="320">
        <v>0</v>
      </c>
    </row>
    <row r="23" spans="1:13" ht="15">
      <c r="A23" s="306">
        <v>16</v>
      </c>
      <c r="B23" s="3">
        <v>31882</v>
      </c>
      <c r="C23" s="307" t="s">
        <v>89</v>
      </c>
      <c r="D23" s="308" t="s">
        <v>87</v>
      </c>
      <c r="E23" s="309">
        <v>77709</v>
      </c>
      <c r="F23" s="319">
        <f>'Sept.2022'!AR47</f>
        <v>20000</v>
      </c>
      <c r="G23" s="319">
        <f>'Sept.2022'!AS47</f>
        <v>0</v>
      </c>
      <c r="H23" s="319">
        <f t="shared" si="0"/>
        <v>20000</v>
      </c>
      <c r="I23" s="320"/>
      <c r="J23" s="320"/>
      <c r="K23" s="320"/>
      <c r="L23" s="320"/>
      <c r="M23" s="320">
        <v>0</v>
      </c>
    </row>
    <row r="24" spans="1:13" ht="15">
      <c r="A24" s="306">
        <v>17</v>
      </c>
      <c r="B24" s="5">
        <v>32178</v>
      </c>
      <c r="C24" s="307" t="s">
        <v>94</v>
      </c>
      <c r="D24" s="308" t="s">
        <v>87</v>
      </c>
      <c r="E24" s="309">
        <v>48708</v>
      </c>
      <c r="F24" s="325">
        <f>'Sept.2022'!AR51</f>
        <v>15000</v>
      </c>
      <c r="G24" s="325">
        <f>'Sept.2022'!AS51</f>
        <v>0</v>
      </c>
      <c r="H24" s="321">
        <f t="shared" si="0"/>
        <v>15000</v>
      </c>
      <c r="I24" s="322"/>
      <c r="J24" s="326"/>
      <c r="K24" s="327"/>
      <c r="L24" s="327"/>
      <c r="M24" s="328">
        <v>0</v>
      </c>
    </row>
    <row r="25" spans="1:13" ht="15">
      <c r="A25" s="306">
        <v>18</v>
      </c>
      <c r="B25" s="28">
        <v>32187</v>
      </c>
      <c r="C25" s="307" t="s">
        <v>158</v>
      </c>
      <c r="D25" s="308" t="s">
        <v>87</v>
      </c>
      <c r="E25" s="309">
        <v>33097</v>
      </c>
      <c r="F25" s="325">
        <f>'Sept.2022'!AR58</f>
        <v>20000</v>
      </c>
      <c r="G25" s="325">
        <f>'Sept.2022'!AS58</f>
        <v>0</v>
      </c>
      <c r="H25" s="321">
        <f t="shared" si="0"/>
        <v>20000</v>
      </c>
      <c r="I25" s="322"/>
      <c r="J25" s="326"/>
      <c r="K25" s="327"/>
      <c r="L25" s="327"/>
      <c r="M25" s="328">
        <v>0</v>
      </c>
    </row>
    <row r="26" spans="1:13" ht="15">
      <c r="A26" s="306">
        <v>19</v>
      </c>
      <c r="B26" s="5">
        <v>32028</v>
      </c>
      <c r="C26" s="55" t="s">
        <v>96</v>
      </c>
      <c r="D26" s="51" t="s">
        <v>97</v>
      </c>
      <c r="E26" s="309">
        <v>40696</v>
      </c>
      <c r="F26" s="325">
        <f>'Sept.2022'!AR71</f>
        <v>0</v>
      </c>
      <c r="G26" s="325">
        <f>'Sept.2022'!AS71</f>
        <v>0</v>
      </c>
      <c r="H26" s="321">
        <f t="shared" si="0"/>
        <v>0</v>
      </c>
      <c r="I26" s="322"/>
      <c r="J26" s="326"/>
      <c r="K26" s="327"/>
      <c r="L26" s="327"/>
      <c r="M26" s="328">
        <v>0</v>
      </c>
    </row>
    <row r="27" spans="1:13" ht="15">
      <c r="A27" s="306">
        <v>20</v>
      </c>
      <c r="B27" s="5">
        <v>31975</v>
      </c>
      <c r="C27" s="55" t="s">
        <v>180</v>
      </c>
      <c r="D27" s="51" t="s">
        <v>181</v>
      </c>
      <c r="E27" s="309">
        <v>42148</v>
      </c>
      <c r="F27" s="325">
        <f>'Sept.2022'!AR72</f>
        <v>20000</v>
      </c>
      <c r="G27" s="325">
        <f>'Sept.2022'!AS72</f>
        <v>0</v>
      </c>
      <c r="H27" s="321">
        <f t="shared" si="0"/>
        <v>20000</v>
      </c>
      <c r="I27" s="322"/>
      <c r="J27" s="326"/>
      <c r="K27" s="327"/>
      <c r="L27" s="327"/>
      <c r="M27" s="328">
        <v>0</v>
      </c>
    </row>
    <row r="28" spans="1:13" ht="15">
      <c r="A28" s="306">
        <v>21</v>
      </c>
      <c r="B28" s="5">
        <v>32375</v>
      </c>
      <c r="C28" s="55" t="s">
        <v>182</v>
      </c>
      <c r="D28" s="51" t="s">
        <v>98</v>
      </c>
      <c r="E28" s="309">
        <v>31510</v>
      </c>
      <c r="F28" s="325">
        <f>'Sept.2022'!AR73</f>
        <v>40000</v>
      </c>
      <c r="G28" s="325">
        <f>'Sept.2022'!AS73</f>
        <v>0</v>
      </c>
      <c r="H28" s="321">
        <f t="shared" si="0"/>
        <v>40000</v>
      </c>
      <c r="I28" s="322"/>
      <c r="J28" s="326"/>
      <c r="K28" s="327"/>
      <c r="L28" s="327"/>
      <c r="M28" s="328">
        <v>0</v>
      </c>
    </row>
    <row r="29" spans="1:13" ht="15">
      <c r="A29" s="306">
        <v>22</v>
      </c>
      <c r="B29" s="5">
        <v>32311</v>
      </c>
      <c r="C29" s="55" t="s">
        <v>450</v>
      </c>
      <c r="D29" s="51" t="s">
        <v>98</v>
      </c>
      <c r="E29" s="309">
        <v>42218</v>
      </c>
      <c r="F29" s="325">
        <f>'Sept.2022'!AR74</f>
        <v>5000</v>
      </c>
      <c r="G29" s="325">
        <f>'Sept.2022'!AS74</f>
        <v>0</v>
      </c>
      <c r="H29" s="321">
        <f t="shared" si="0"/>
        <v>5000</v>
      </c>
      <c r="I29" s="322"/>
      <c r="J29" s="326"/>
      <c r="K29" s="327"/>
      <c r="L29" s="327"/>
      <c r="M29" s="328">
        <v>0</v>
      </c>
    </row>
    <row r="30" spans="1:13" ht="15">
      <c r="A30" s="306">
        <v>23</v>
      </c>
      <c r="B30" s="3">
        <v>32161</v>
      </c>
      <c r="C30" s="295" t="s">
        <v>100</v>
      </c>
      <c r="D30" s="48" t="s">
        <v>99</v>
      </c>
      <c r="E30" s="309">
        <v>35066</v>
      </c>
      <c r="F30" s="325">
        <f>'Sept.2022'!AR75</f>
        <v>10000</v>
      </c>
      <c r="G30" s="325">
        <f>'Sept.2022'!AS75</f>
        <v>10000</v>
      </c>
      <c r="H30" s="321">
        <f t="shared" si="0"/>
        <v>20000</v>
      </c>
      <c r="I30" s="322"/>
      <c r="J30" s="326"/>
      <c r="K30" s="327"/>
      <c r="L30" s="327"/>
      <c r="M30" s="328">
        <v>0</v>
      </c>
    </row>
    <row r="31" spans="1:13" ht="15">
      <c r="A31" s="306">
        <v>24</v>
      </c>
      <c r="B31" s="3">
        <v>31877</v>
      </c>
      <c r="C31" s="47" t="s">
        <v>101</v>
      </c>
      <c r="D31" s="48" t="s">
        <v>99</v>
      </c>
      <c r="E31" s="309">
        <v>40694</v>
      </c>
      <c r="F31" s="325">
        <f>'Sept.2022'!AR76</f>
        <v>0</v>
      </c>
      <c r="G31" s="325">
        <f>'Sept.2022'!AS76</f>
        <v>0</v>
      </c>
      <c r="H31" s="321">
        <f t="shared" si="0"/>
        <v>0</v>
      </c>
      <c r="I31" s="322"/>
      <c r="J31" s="326"/>
      <c r="K31" s="327"/>
      <c r="L31" s="327"/>
      <c r="M31" s="328">
        <v>0</v>
      </c>
    </row>
    <row r="32" spans="1:13" ht="15">
      <c r="A32" s="306">
        <v>25</v>
      </c>
      <c r="B32" s="3">
        <v>31965</v>
      </c>
      <c r="C32" s="29" t="s">
        <v>102</v>
      </c>
      <c r="D32" s="48" t="s">
        <v>99</v>
      </c>
      <c r="E32" s="309">
        <v>42160</v>
      </c>
      <c r="F32" s="325">
        <f>'Sept.2022'!AR77</f>
        <v>15000</v>
      </c>
      <c r="G32" s="325">
        <f>'Sept.2022'!AS77</f>
        <v>0</v>
      </c>
      <c r="H32" s="321">
        <f t="shared" si="0"/>
        <v>15000</v>
      </c>
      <c r="I32" s="322"/>
      <c r="J32" s="326"/>
      <c r="K32" s="327"/>
      <c r="L32" s="327"/>
      <c r="M32" s="328">
        <v>0</v>
      </c>
    </row>
    <row r="33" spans="1:13" ht="15">
      <c r="A33" s="306">
        <v>26</v>
      </c>
      <c r="B33" s="3">
        <v>31969</v>
      </c>
      <c r="C33" s="47" t="s">
        <v>103</v>
      </c>
      <c r="D33" s="48" t="s">
        <v>99</v>
      </c>
      <c r="E33" s="309">
        <v>41820</v>
      </c>
      <c r="F33" s="325">
        <f>'Sept.2022'!AR78</f>
        <v>20000</v>
      </c>
      <c r="G33" s="325">
        <f>'Sept.2022'!AS78</f>
        <v>0</v>
      </c>
      <c r="H33" s="321">
        <f t="shared" si="0"/>
        <v>20000</v>
      </c>
      <c r="I33" s="322"/>
      <c r="J33" s="326"/>
      <c r="K33" s="327"/>
      <c r="L33" s="327"/>
      <c r="M33" s="328">
        <v>0</v>
      </c>
    </row>
    <row r="34" spans="1:13" ht="15">
      <c r="A34" s="306">
        <v>27</v>
      </c>
      <c r="B34" s="3">
        <v>73414</v>
      </c>
      <c r="C34" s="29" t="s">
        <v>142</v>
      </c>
      <c r="D34" s="48" t="s">
        <v>99</v>
      </c>
      <c r="E34" s="309">
        <v>78589</v>
      </c>
      <c r="F34" s="325">
        <f>'Sept.2022'!AR79</f>
        <v>4000</v>
      </c>
      <c r="G34" s="325">
        <f>'Sept.2022'!AS79</f>
        <v>0</v>
      </c>
      <c r="H34" s="321">
        <f t="shared" si="0"/>
        <v>4000</v>
      </c>
      <c r="I34" s="322"/>
      <c r="J34" s="326"/>
      <c r="K34" s="327"/>
      <c r="L34" s="327"/>
      <c r="M34" s="328">
        <v>0</v>
      </c>
    </row>
    <row r="35" spans="1:13" ht="15">
      <c r="A35" s="306">
        <v>28</v>
      </c>
      <c r="B35" s="3">
        <v>31795</v>
      </c>
      <c r="C35" s="29" t="s">
        <v>166</v>
      </c>
      <c r="D35" s="48" t="s">
        <v>99</v>
      </c>
      <c r="E35" s="309">
        <v>41676</v>
      </c>
      <c r="F35" s="325">
        <f>'Sept.2022'!AR80</f>
        <v>15000</v>
      </c>
      <c r="G35" s="325">
        <f>'Sept.2022'!AS80</f>
        <v>0</v>
      </c>
      <c r="H35" s="321">
        <f t="shared" si="0"/>
        <v>15000</v>
      </c>
      <c r="I35" s="322"/>
      <c r="J35" s="326"/>
      <c r="K35" s="327"/>
      <c r="L35" s="327"/>
      <c r="M35" s="328">
        <v>0</v>
      </c>
    </row>
    <row r="36" spans="1:13" ht="15">
      <c r="A36" s="306">
        <v>29</v>
      </c>
      <c r="B36" s="306"/>
      <c r="C36" s="307"/>
      <c r="D36" s="308"/>
      <c r="E36" s="309"/>
      <c r="F36" s="325"/>
      <c r="G36" s="321"/>
      <c r="H36" s="321">
        <f t="shared" si="0"/>
        <v>0</v>
      </c>
      <c r="I36" s="322"/>
      <c r="J36" s="326"/>
      <c r="K36" s="327"/>
      <c r="L36" s="327"/>
      <c r="M36" s="328">
        <v>0</v>
      </c>
    </row>
    <row r="37" spans="1:13" ht="15">
      <c r="A37" s="306">
        <v>30</v>
      </c>
      <c r="B37" s="306"/>
      <c r="C37" s="307"/>
      <c r="D37" s="308"/>
      <c r="E37" s="309"/>
      <c r="F37" s="325"/>
      <c r="G37" s="321"/>
      <c r="H37" s="321">
        <f t="shared" si="0"/>
        <v>0</v>
      </c>
      <c r="I37" s="322"/>
      <c r="J37" s="326"/>
      <c r="K37" s="327"/>
      <c r="L37" s="327"/>
      <c r="M37" s="328">
        <v>0</v>
      </c>
    </row>
    <row r="38" spans="1:13" ht="3.75" customHeight="1">
      <c r="A38" s="306">
        <v>31</v>
      </c>
      <c r="B38" s="306"/>
      <c r="C38" s="307"/>
      <c r="D38" s="308"/>
      <c r="E38" s="309"/>
      <c r="F38" s="325"/>
      <c r="G38" s="321"/>
      <c r="H38" s="321">
        <f t="shared" si="0"/>
        <v>0</v>
      </c>
      <c r="I38" s="322"/>
      <c r="J38" s="326"/>
      <c r="K38" s="327"/>
      <c r="L38" s="327"/>
      <c r="M38" s="328">
        <v>0</v>
      </c>
    </row>
    <row r="39" spans="1:13" ht="15" hidden="1">
      <c r="A39" s="306">
        <v>32</v>
      </c>
      <c r="B39" s="306"/>
      <c r="C39" s="307"/>
      <c r="D39" s="308"/>
      <c r="E39" s="309"/>
      <c r="F39" s="325"/>
      <c r="G39" s="321"/>
      <c r="H39" s="321">
        <f t="shared" si="0"/>
        <v>0</v>
      </c>
      <c r="I39" s="322"/>
      <c r="J39" s="326"/>
      <c r="K39" s="327"/>
      <c r="L39" s="327"/>
      <c r="M39" s="328">
        <v>0</v>
      </c>
    </row>
    <row r="40" spans="1:13" ht="15" hidden="1">
      <c r="A40" s="306">
        <v>33</v>
      </c>
      <c r="B40" s="306"/>
      <c r="C40" s="307"/>
      <c r="D40" s="308"/>
      <c r="E40" s="309"/>
      <c r="F40" s="325"/>
      <c r="G40" s="321"/>
      <c r="H40" s="321">
        <f t="shared" si="0"/>
        <v>0</v>
      </c>
      <c r="I40" s="322"/>
      <c r="J40" s="326"/>
      <c r="K40" s="327"/>
      <c r="L40" s="327"/>
      <c r="M40" s="328">
        <v>0</v>
      </c>
    </row>
    <row r="41" spans="1:13" ht="15" hidden="1">
      <c r="A41" s="306">
        <v>34</v>
      </c>
      <c r="B41" s="306"/>
      <c r="C41" s="307"/>
      <c r="D41" s="308"/>
      <c r="E41" s="309"/>
      <c r="F41" s="325"/>
      <c r="G41" s="321"/>
      <c r="H41" s="321">
        <f t="shared" si="0"/>
        <v>0</v>
      </c>
      <c r="I41" s="322"/>
      <c r="J41" s="326"/>
      <c r="K41" s="327"/>
      <c r="L41" s="327"/>
      <c r="M41" s="328">
        <v>0</v>
      </c>
    </row>
    <row r="42" spans="1:13" ht="15" hidden="1">
      <c r="A42" s="306">
        <v>35</v>
      </c>
      <c r="B42" s="306"/>
      <c r="C42" s="307"/>
      <c r="D42" s="308"/>
      <c r="E42" s="309"/>
      <c r="F42" s="325"/>
      <c r="G42" s="321"/>
      <c r="H42" s="321">
        <f t="shared" si="0"/>
        <v>0</v>
      </c>
      <c r="I42" s="322"/>
      <c r="J42" s="326"/>
      <c r="K42" s="327"/>
      <c r="L42" s="327"/>
      <c r="M42" s="328">
        <v>0</v>
      </c>
    </row>
    <row r="43" spans="1:13" ht="15" hidden="1">
      <c r="A43" s="306">
        <v>36</v>
      </c>
      <c r="B43" s="306"/>
      <c r="C43" s="307"/>
      <c r="D43" s="308"/>
      <c r="E43" s="309"/>
      <c r="F43" s="325"/>
      <c r="G43" s="321"/>
      <c r="H43" s="321">
        <f t="shared" si="0"/>
        <v>0</v>
      </c>
      <c r="I43" s="322"/>
      <c r="J43" s="326"/>
      <c r="K43" s="327"/>
      <c r="L43" s="327"/>
      <c r="M43" s="328">
        <v>0</v>
      </c>
    </row>
    <row r="44" spans="1:13" ht="15" hidden="1">
      <c r="A44" s="306">
        <v>37</v>
      </c>
      <c r="B44" s="306"/>
      <c r="C44" s="307"/>
      <c r="D44" s="308"/>
      <c r="E44" s="309"/>
      <c r="F44" s="325"/>
      <c r="G44" s="321"/>
      <c r="H44" s="321">
        <f t="shared" si="0"/>
        <v>0</v>
      </c>
      <c r="I44" s="322"/>
      <c r="J44" s="326"/>
      <c r="K44" s="327"/>
      <c r="L44" s="327"/>
      <c r="M44" s="328">
        <v>0</v>
      </c>
    </row>
    <row r="45" spans="1:13" ht="15" hidden="1">
      <c r="A45" s="306">
        <v>38</v>
      </c>
      <c r="B45" s="306"/>
      <c r="C45" s="307"/>
      <c r="D45" s="308"/>
      <c r="E45" s="329"/>
      <c r="F45" s="325"/>
      <c r="G45" s="321"/>
      <c r="H45" s="321">
        <f t="shared" si="0"/>
        <v>0</v>
      </c>
      <c r="I45" s="322"/>
      <c r="J45" s="330"/>
      <c r="K45" s="327"/>
      <c r="L45" s="331"/>
      <c r="M45" s="328">
        <v>0</v>
      </c>
    </row>
    <row r="46" spans="1:13" ht="15" hidden="1">
      <c r="A46" s="306">
        <v>39</v>
      </c>
      <c r="B46" s="306"/>
      <c r="C46" s="307"/>
      <c r="D46" s="308"/>
      <c r="E46" s="329"/>
      <c r="F46" s="325"/>
      <c r="G46" s="321"/>
      <c r="H46" s="321">
        <f t="shared" si="0"/>
        <v>0</v>
      </c>
      <c r="I46" s="322"/>
      <c r="J46" s="330"/>
      <c r="K46" s="327"/>
      <c r="L46" s="331"/>
      <c r="M46" s="328">
        <v>0</v>
      </c>
    </row>
    <row r="47" spans="1:13" ht="15" hidden="1">
      <c r="A47" s="306">
        <v>40</v>
      </c>
      <c r="B47" s="306"/>
      <c r="C47" s="307"/>
      <c r="D47" s="308"/>
      <c r="E47" s="329"/>
      <c r="F47" s="325"/>
      <c r="G47" s="321"/>
      <c r="H47" s="321">
        <f t="shared" si="0"/>
        <v>0</v>
      </c>
      <c r="I47" s="322"/>
      <c r="J47" s="330"/>
      <c r="K47" s="327"/>
      <c r="L47" s="331"/>
      <c r="M47" s="328">
        <v>0</v>
      </c>
    </row>
    <row r="48" spans="1:13" ht="15.75">
      <c r="A48" s="441" t="s">
        <v>208</v>
      </c>
      <c r="B48" s="441"/>
      <c r="C48" s="441"/>
      <c r="D48" s="441"/>
      <c r="E48" s="130"/>
      <c r="F48" s="332">
        <f>SUM(F8:F47)</f>
        <v>421000</v>
      </c>
      <c r="G48" s="332">
        <f>SUM(G8:G47)</f>
        <v>33500</v>
      </c>
      <c r="H48" s="332">
        <f>SUM(H8:H47)</f>
        <v>454500</v>
      </c>
      <c r="I48" s="130">
        <v>0</v>
      </c>
      <c r="J48" s="130">
        <v>0</v>
      </c>
      <c r="K48" s="130">
        <v>0</v>
      </c>
      <c r="L48" s="130">
        <v>0</v>
      </c>
      <c r="M48" s="130">
        <v>0</v>
      </c>
    </row>
    <row r="49" spans="1:13" ht="15.75">
      <c r="A49" s="438" t="s">
        <v>209</v>
      </c>
      <c r="B49" s="438"/>
      <c r="C49" s="442"/>
      <c r="D49" s="442"/>
      <c r="E49" s="442"/>
      <c r="F49" s="436"/>
      <c r="G49" s="436"/>
      <c r="H49" s="333">
        <f>H48</f>
        <v>454500</v>
      </c>
      <c r="I49" s="136"/>
      <c r="J49" s="136"/>
      <c r="K49" s="136"/>
      <c r="L49" s="136"/>
      <c r="M49" s="136"/>
    </row>
    <row r="50" spans="1:13" ht="15.75">
      <c r="A50" s="438" t="s">
        <v>210</v>
      </c>
      <c r="B50" s="438"/>
      <c r="C50" s="438"/>
      <c r="D50" s="438"/>
      <c r="E50" s="438"/>
      <c r="F50" s="334"/>
      <c r="H50" s="335" t="s">
        <v>490</v>
      </c>
      <c r="I50" s="335"/>
      <c r="J50" s="335"/>
      <c r="K50" s="335"/>
      <c r="L50" s="335"/>
      <c r="M50" s="335"/>
    </row>
    <row r="51" spans="1:13" ht="30" customHeight="1">
      <c r="A51" s="439" t="s">
        <v>491</v>
      </c>
      <c r="B51" s="439"/>
      <c r="C51" s="439"/>
      <c r="D51" s="439"/>
      <c r="E51" s="439"/>
      <c r="F51" s="439"/>
      <c r="G51" s="439"/>
      <c r="H51" s="439"/>
      <c r="I51" s="439"/>
      <c r="J51" s="439"/>
      <c r="K51" s="439"/>
      <c r="L51" s="439"/>
      <c r="M51" s="439"/>
    </row>
    <row r="52" spans="1:13" ht="15.75" customHeight="1">
      <c r="A52" s="435" t="s">
        <v>212</v>
      </c>
      <c r="B52" s="435"/>
      <c r="C52" s="435"/>
      <c r="D52" s="119"/>
      <c r="E52" s="119"/>
      <c r="F52" s="119"/>
      <c r="G52" s="119"/>
      <c r="H52" s="435" t="s">
        <v>242</v>
      </c>
      <c r="I52" s="435"/>
      <c r="J52" s="435"/>
      <c r="K52" s="334"/>
      <c r="L52" s="437"/>
      <c r="M52" s="437"/>
    </row>
    <row r="53" spans="1:13" ht="15.75" customHeight="1">
      <c r="A53" s="435" t="s">
        <v>492</v>
      </c>
      <c r="B53" s="435"/>
      <c r="C53" s="435"/>
      <c r="D53" s="435"/>
      <c r="E53" s="119"/>
      <c r="F53" s="119"/>
      <c r="G53" s="119"/>
      <c r="H53" s="435" t="s">
        <v>493</v>
      </c>
      <c r="I53" s="435"/>
      <c r="J53" s="435"/>
      <c r="K53" s="336" t="s">
        <v>494</v>
      </c>
      <c r="L53" s="337"/>
      <c r="M53" s="337"/>
    </row>
    <row r="54" spans="1:13" ht="15.75" customHeight="1">
      <c r="A54" s="435" t="s">
        <v>495</v>
      </c>
      <c r="B54" s="435"/>
      <c r="C54" s="435"/>
      <c r="D54" s="119"/>
      <c r="E54" s="119"/>
      <c r="F54" s="119"/>
      <c r="G54" s="119"/>
      <c r="H54" s="435" t="s">
        <v>218</v>
      </c>
      <c r="I54" s="435"/>
      <c r="J54" s="435"/>
      <c r="K54" s="336" t="s">
        <v>496</v>
      </c>
      <c r="L54" s="337"/>
      <c r="M54" s="337"/>
    </row>
    <row r="55" spans="1:13" ht="7.5" customHeight="1">
      <c r="A55" s="435"/>
      <c r="B55" s="435"/>
      <c r="C55" s="435"/>
      <c r="D55" s="119"/>
      <c r="E55" s="119"/>
      <c r="F55" s="119"/>
      <c r="G55" s="119"/>
      <c r="H55" s="435"/>
      <c r="I55" s="436"/>
      <c r="J55" s="436"/>
      <c r="K55" s="436"/>
      <c r="L55" s="437"/>
      <c r="M55" s="437"/>
    </row>
    <row r="56" spans="1:7" ht="15">
      <c r="A56" s="119" t="s">
        <v>458</v>
      </c>
      <c r="B56" s="119"/>
      <c r="C56" s="119"/>
      <c r="D56" s="119"/>
      <c r="E56" s="119" t="s">
        <v>502</v>
      </c>
      <c r="F56" s="119"/>
      <c r="G56" s="119"/>
    </row>
    <row r="57" spans="1:7" ht="15.75">
      <c r="A57" s="119"/>
      <c r="B57" s="138" t="s">
        <v>219</v>
      </c>
      <c r="C57" s="119"/>
      <c r="D57" s="119"/>
      <c r="E57" s="119"/>
      <c r="F57" s="119"/>
      <c r="G57" s="119"/>
    </row>
    <row r="58" spans="1:7" ht="15">
      <c r="A58" s="119"/>
      <c r="B58" s="119"/>
      <c r="C58" s="119" t="s">
        <v>220</v>
      </c>
      <c r="D58" s="119"/>
      <c r="E58" s="119"/>
      <c r="F58" s="119"/>
      <c r="G58" s="119"/>
    </row>
    <row r="59" spans="1:7" ht="15">
      <c r="A59" s="119"/>
      <c r="B59" s="119"/>
      <c r="C59" s="119" t="s">
        <v>221</v>
      </c>
      <c r="D59" s="119"/>
      <c r="E59" s="119"/>
      <c r="F59" s="119"/>
      <c r="G59" s="119"/>
    </row>
    <row r="60" spans="1:7" ht="15">
      <c r="A60" s="119"/>
      <c r="B60" s="119"/>
      <c r="C60" s="119" t="s">
        <v>446</v>
      </c>
      <c r="D60" s="119"/>
      <c r="E60" s="119"/>
      <c r="F60" s="119"/>
      <c r="G60" s="119"/>
    </row>
  </sheetData>
  <sheetProtection/>
  <mergeCells count="30">
    <mergeCell ref="C6:C7"/>
    <mergeCell ref="D6:D7"/>
    <mergeCell ref="E6:E7"/>
    <mergeCell ref="F6:F7"/>
    <mergeCell ref="A2:M2"/>
    <mergeCell ref="A3:D3"/>
    <mergeCell ref="E3:L3"/>
    <mergeCell ref="A4:D4"/>
    <mergeCell ref="E4:G4"/>
    <mergeCell ref="A5:D5"/>
    <mergeCell ref="A53:D53"/>
    <mergeCell ref="H53:J53"/>
    <mergeCell ref="G6:G7"/>
    <mergeCell ref="H6:H7"/>
    <mergeCell ref="I6:L6"/>
    <mergeCell ref="M6:M7"/>
    <mergeCell ref="A48:D48"/>
    <mergeCell ref="A49:G49"/>
    <mergeCell ref="A6:A7"/>
    <mergeCell ref="B6:B7"/>
    <mergeCell ref="A54:C54"/>
    <mergeCell ref="H54:J54"/>
    <mergeCell ref="A55:C55"/>
    <mergeCell ref="H55:K55"/>
    <mergeCell ref="L55:M55"/>
    <mergeCell ref="A50:E50"/>
    <mergeCell ref="A51:M51"/>
    <mergeCell ref="A52:C52"/>
    <mergeCell ref="H52:J52"/>
    <mergeCell ref="L52:M52"/>
  </mergeCells>
  <printOptions horizontalCentered="1"/>
  <pageMargins left="0.25" right="0.25" top="0.5" bottom="0.5" header="0.3" footer="0.3"/>
  <pageSetup horizontalDpi="600" verticalDpi="600" orientation="landscape" scale="69" r:id="rId1"/>
</worksheet>
</file>

<file path=xl/worksheets/sheet3.xml><?xml version="1.0" encoding="utf-8"?>
<worksheet xmlns="http://schemas.openxmlformats.org/spreadsheetml/2006/main" xmlns:r="http://schemas.openxmlformats.org/officeDocument/2006/relationships">
  <dimension ref="B1:R49"/>
  <sheetViews>
    <sheetView view="pageBreakPreview" zoomScale="60" zoomScaleNormal="80" zoomScalePageLayoutView="0" workbookViewId="0" topLeftCell="A11">
      <selection activeCell="H30" sqref="H30"/>
    </sheetView>
  </sheetViews>
  <sheetFormatPr defaultColWidth="9.140625" defaultRowHeight="15"/>
  <cols>
    <col min="1" max="1" width="1.57421875" style="0" customWidth="1"/>
    <col min="2" max="2" width="6.421875" style="0" customWidth="1"/>
    <col min="4" max="4" width="22.7109375" style="0" customWidth="1"/>
    <col min="5" max="5" width="12.421875" style="0" customWidth="1"/>
    <col min="7" max="7" width="10.8515625" style="0" customWidth="1"/>
    <col min="8" max="8" width="21.421875" style="0" customWidth="1"/>
    <col min="9" max="9" width="13.28125" style="0" customWidth="1"/>
    <col min="10" max="10" width="10.57421875" style="0" customWidth="1"/>
    <col min="11" max="11" width="13.57421875" style="0" customWidth="1"/>
    <col min="12" max="12" width="12.140625" style="0" customWidth="1"/>
    <col min="13" max="13" width="13.8515625" style="0" customWidth="1"/>
    <col min="14" max="14" width="11.8515625" style="0" customWidth="1"/>
  </cols>
  <sheetData>
    <row r="1" spans="6:10" ht="15.75">
      <c r="F1" s="459" t="s">
        <v>459</v>
      </c>
      <c r="G1" s="459"/>
      <c r="H1" s="459"/>
      <c r="I1" s="459"/>
      <c r="J1" s="459"/>
    </row>
    <row r="2" spans="5:16" ht="15">
      <c r="E2" s="338" t="s">
        <v>498</v>
      </c>
      <c r="F2" s="302"/>
      <c r="G2" s="302"/>
      <c r="H2" s="302"/>
      <c r="I2" s="302"/>
      <c r="J2" s="302"/>
      <c r="K2" s="302"/>
      <c r="L2" s="302" t="s">
        <v>460</v>
      </c>
      <c r="M2" s="302" t="s">
        <v>528</v>
      </c>
      <c r="N2" s="302"/>
      <c r="O2" s="303"/>
      <c r="P2" s="303"/>
    </row>
    <row r="3" spans="2:18" ht="92.25" customHeight="1">
      <c r="B3" s="460" t="s">
        <v>461</v>
      </c>
      <c r="C3" s="457" t="s">
        <v>462</v>
      </c>
      <c r="D3" s="460" t="s">
        <v>463</v>
      </c>
      <c r="E3" s="457" t="s">
        <v>464</v>
      </c>
      <c r="F3" s="457" t="s">
        <v>465</v>
      </c>
      <c r="G3" s="462" t="s">
        <v>466</v>
      </c>
      <c r="H3" s="304" t="s">
        <v>467</v>
      </c>
      <c r="I3" s="451" t="s">
        <v>529</v>
      </c>
      <c r="J3" s="452"/>
      <c r="K3" s="451" t="s">
        <v>530</v>
      </c>
      <c r="L3" s="452"/>
      <c r="M3" s="451" t="s">
        <v>531</v>
      </c>
      <c r="N3" s="452"/>
      <c r="O3" s="453" t="s">
        <v>468</v>
      </c>
      <c r="P3" s="455" t="s">
        <v>469</v>
      </c>
      <c r="Q3" s="455" t="s">
        <v>470</v>
      </c>
      <c r="R3" s="457" t="s">
        <v>471</v>
      </c>
    </row>
    <row r="4" spans="2:18" ht="56.25" customHeight="1">
      <c r="B4" s="461"/>
      <c r="C4" s="458"/>
      <c r="D4" s="461"/>
      <c r="E4" s="458"/>
      <c r="F4" s="458"/>
      <c r="G4" s="463"/>
      <c r="H4" s="305" t="s">
        <v>472</v>
      </c>
      <c r="I4" s="305" t="s">
        <v>472</v>
      </c>
      <c r="J4" s="305" t="s">
        <v>473</v>
      </c>
      <c r="K4" s="305" t="s">
        <v>472</v>
      </c>
      <c r="L4" s="305" t="s">
        <v>473</v>
      </c>
      <c r="M4" s="305" t="s">
        <v>472</v>
      </c>
      <c r="N4" s="305" t="s">
        <v>473</v>
      </c>
      <c r="O4" s="454"/>
      <c r="P4" s="456"/>
      <c r="Q4" s="456"/>
      <c r="R4" s="458"/>
    </row>
    <row r="5" spans="2:18" ht="15">
      <c r="B5" s="306">
        <v>1</v>
      </c>
      <c r="C5" s="3">
        <v>31434</v>
      </c>
      <c r="D5" s="307" t="s">
        <v>147</v>
      </c>
      <c r="E5" s="308" t="s">
        <v>56</v>
      </c>
      <c r="F5" s="309">
        <v>41096</v>
      </c>
      <c r="G5" s="310"/>
      <c r="H5" s="310">
        <v>4661909</v>
      </c>
      <c r="I5" s="310">
        <v>40000</v>
      </c>
      <c r="J5" s="310">
        <v>0</v>
      </c>
      <c r="K5" s="310">
        <v>40000</v>
      </c>
      <c r="L5" s="310">
        <v>0</v>
      </c>
      <c r="M5" s="310">
        <v>40000</v>
      </c>
      <c r="N5" s="310">
        <v>0</v>
      </c>
      <c r="O5" s="310"/>
      <c r="P5" s="310"/>
      <c r="Q5" s="310"/>
      <c r="R5" s="310"/>
    </row>
    <row r="6" spans="2:18" ht="15">
      <c r="B6" s="306">
        <v>2</v>
      </c>
      <c r="C6" s="3">
        <v>31143</v>
      </c>
      <c r="D6" s="307" t="s">
        <v>58</v>
      </c>
      <c r="E6" s="308" t="s">
        <v>57</v>
      </c>
      <c r="F6" s="309">
        <v>42571</v>
      </c>
      <c r="G6" s="310"/>
      <c r="H6" s="310">
        <v>4360459</v>
      </c>
      <c r="I6" s="310">
        <v>40000</v>
      </c>
      <c r="J6" s="310">
        <v>0</v>
      </c>
      <c r="K6" s="310">
        <v>40000</v>
      </c>
      <c r="L6" s="310">
        <v>0</v>
      </c>
      <c r="M6" s="310">
        <v>40000</v>
      </c>
      <c r="N6" s="310">
        <v>0</v>
      </c>
      <c r="O6" s="310"/>
      <c r="P6" s="310"/>
      <c r="Q6" s="310"/>
      <c r="R6" s="310"/>
    </row>
    <row r="7" spans="2:18" ht="15">
      <c r="B7" s="306">
        <v>3</v>
      </c>
      <c r="C7" s="3">
        <v>32106</v>
      </c>
      <c r="D7" s="307" t="s">
        <v>59</v>
      </c>
      <c r="E7" s="308" t="s">
        <v>57</v>
      </c>
      <c r="F7" s="309">
        <v>25837</v>
      </c>
      <c r="G7" s="310"/>
      <c r="H7" s="310">
        <v>2549411</v>
      </c>
      <c r="I7" s="310">
        <v>10000</v>
      </c>
      <c r="J7" s="310">
        <v>0</v>
      </c>
      <c r="K7" s="310">
        <v>10000</v>
      </c>
      <c r="L7" s="310">
        <v>0</v>
      </c>
      <c r="M7" s="310">
        <v>10000</v>
      </c>
      <c r="N7" s="310">
        <v>0</v>
      </c>
      <c r="O7" s="310"/>
      <c r="P7" s="310"/>
      <c r="Q7" s="310"/>
      <c r="R7" s="310"/>
    </row>
    <row r="8" spans="2:18" ht="15">
      <c r="B8" s="306">
        <v>4</v>
      </c>
      <c r="C8" s="300">
        <v>35597</v>
      </c>
      <c r="D8" s="307" t="s">
        <v>449</v>
      </c>
      <c r="E8" s="308" t="s">
        <v>57</v>
      </c>
      <c r="F8" s="309">
        <v>77078</v>
      </c>
      <c r="G8" s="310"/>
      <c r="H8" s="310">
        <v>1287419</v>
      </c>
      <c r="I8" s="310">
        <v>11000</v>
      </c>
      <c r="J8" s="310">
        <v>0</v>
      </c>
      <c r="K8" s="310">
        <v>11000</v>
      </c>
      <c r="L8" s="310">
        <v>0</v>
      </c>
      <c r="M8" s="310">
        <v>11000</v>
      </c>
      <c r="N8" s="310">
        <v>0</v>
      </c>
      <c r="O8" s="310"/>
      <c r="P8" s="310"/>
      <c r="Q8" s="310"/>
      <c r="R8" s="310"/>
    </row>
    <row r="9" spans="2:18" ht="15">
      <c r="B9" s="306">
        <v>5</v>
      </c>
      <c r="C9" s="28">
        <v>27822</v>
      </c>
      <c r="D9" s="307" t="s">
        <v>62</v>
      </c>
      <c r="E9" s="308" t="s">
        <v>57</v>
      </c>
      <c r="F9" s="309">
        <v>77671</v>
      </c>
      <c r="G9" s="310"/>
      <c r="H9" s="310">
        <v>2557844</v>
      </c>
      <c r="I9" s="310">
        <v>5000</v>
      </c>
      <c r="J9" s="310">
        <v>0</v>
      </c>
      <c r="K9" s="310">
        <v>5000</v>
      </c>
      <c r="L9" s="310">
        <v>0</v>
      </c>
      <c r="M9" s="310">
        <v>5000</v>
      </c>
      <c r="N9" s="310">
        <v>0</v>
      </c>
      <c r="O9" s="310"/>
      <c r="P9" s="310"/>
      <c r="Q9" s="310"/>
      <c r="R9" s="310"/>
    </row>
    <row r="10" spans="2:18" ht="15">
      <c r="B10" s="306">
        <v>6</v>
      </c>
      <c r="C10" s="3">
        <v>31128</v>
      </c>
      <c r="D10" s="307" t="s">
        <v>64</v>
      </c>
      <c r="E10" s="308" t="s">
        <v>57</v>
      </c>
      <c r="F10" s="309">
        <v>77085</v>
      </c>
      <c r="G10" s="310"/>
      <c r="H10" s="310">
        <v>1557489</v>
      </c>
      <c r="I10" s="310">
        <v>11000</v>
      </c>
      <c r="J10" s="310">
        <v>0</v>
      </c>
      <c r="K10" s="310">
        <v>11000</v>
      </c>
      <c r="L10" s="310">
        <v>0</v>
      </c>
      <c r="M10" s="310">
        <v>11000</v>
      </c>
      <c r="N10" s="310">
        <v>0</v>
      </c>
      <c r="O10" s="310"/>
      <c r="P10" s="310"/>
      <c r="Q10" s="310"/>
      <c r="R10" s="310"/>
    </row>
    <row r="11" spans="2:18" ht="15">
      <c r="B11" s="306">
        <v>7</v>
      </c>
      <c r="C11" s="5">
        <v>31731</v>
      </c>
      <c r="D11" s="307" t="s">
        <v>183</v>
      </c>
      <c r="E11" s="308" t="s">
        <v>57</v>
      </c>
      <c r="F11" s="309">
        <v>35003</v>
      </c>
      <c r="G11" s="310"/>
      <c r="H11" s="310">
        <v>5943378</v>
      </c>
      <c r="I11" s="310">
        <v>30000</v>
      </c>
      <c r="J11" s="310">
        <v>0</v>
      </c>
      <c r="K11" s="310">
        <v>30000</v>
      </c>
      <c r="L11" s="310">
        <v>0</v>
      </c>
      <c r="M11" s="310">
        <v>30000</v>
      </c>
      <c r="N11" s="310">
        <v>0</v>
      </c>
      <c r="O11" s="310"/>
      <c r="P11" s="310"/>
      <c r="Q11" s="310"/>
      <c r="R11" s="310"/>
    </row>
    <row r="12" spans="2:18" ht="15">
      <c r="B12" s="306">
        <v>8</v>
      </c>
      <c r="C12" s="3">
        <v>34796</v>
      </c>
      <c r="D12" s="307" t="s">
        <v>69</v>
      </c>
      <c r="E12" s="308" t="s">
        <v>68</v>
      </c>
      <c r="F12" s="309">
        <v>77269</v>
      </c>
      <c r="G12" s="310"/>
      <c r="H12" s="310">
        <v>1334745</v>
      </c>
      <c r="I12" s="310">
        <v>15000</v>
      </c>
      <c r="J12" s="310">
        <v>0</v>
      </c>
      <c r="K12" s="310">
        <v>15000</v>
      </c>
      <c r="L12" s="310">
        <v>0</v>
      </c>
      <c r="M12" s="310">
        <v>15000</v>
      </c>
      <c r="N12" s="310">
        <v>0</v>
      </c>
      <c r="O12" s="310"/>
      <c r="P12" s="310"/>
      <c r="Q12" s="310"/>
      <c r="R12" s="310"/>
    </row>
    <row r="13" spans="2:18" ht="15">
      <c r="B13" s="306">
        <v>9</v>
      </c>
      <c r="C13" s="28">
        <v>31951</v>
      </c>
      <c r="D13" s="307" t="s">
        <v>74</v>
      </c>
      <c r="E13" s="308" t="s">
        <v>68</v>
      </c>
      <c r="F13" s="309">
        <v>45347</v>
      </c>
      <c r="G13" s="310"/>
      <c r="H13" s="310">
        <v>2221400</v>
      </c>
      <c r="I13" s="310">
        <v>25000</v>
      </c>
      <c r="J13" s="310">
        <v>0</v>
      </c>
      <c r="K13" s="310">
        <v>25000</v>
      </c>
      <c r="L13" s="310">
        <v>0</v>
      </c>
      <c r="M13" s="310">
        <v>25000</v>
      </c>
      <c r="N13" s="310">
        <v>0</v>
      </c>
      <c r="O13" s="310"/>
      <c r="P13" s="310"/>
      <c r="Q13" s="310"/>
      <c r="R13" s="310"/>
    </row>
    <row r="14" spans="2:18" ht="15">
      <c r="B14" s="306">
        <v>10</v>
      </c>
      <c r="C14" s="28">
        <v>32802</v>
      </c>
      <c r="D14" s="307" t="s">
        <v>75</v>
      </c>
      <c r="E14" s="308" t="s">
        <v>68</v>
      </c>
      <c r="F14" s="309">
        <v>42015</v>
      </c>
      <c r="G14" s="310"/>
      <c r="H14" s="310">
        <v>1433099</v>
      </c>
      <c r="I14" s="310">
        <v>15000</v>
      </c>
      <c r="J14" s="310">
        <v>0</v>
      </c>
      <c r="K14" s="310">
        <v>15000</v>
      </c>
      <c r="L14" s="310">
        <v>0</v>
      </c>
      <c r="M14" s="310">
        <v>15000</v>
      </c>
      <c r="N14" s="310">
        <v>0</v>
      </c>
      <c r="O14" s="310"/>
      <c r="P14" s="310"/>
      <c r="Q14" s="310"/>
      <c r="R14" s="310"/>
    </row>
    <row r="15" spans="2:18" ht="15">
      <c r="B15" s="306">
        <v>11</v>
      </c>
      <c r="C15" s="71">
        <v>13223</v>
      </c>
      <c r="D15" s="307" t="s">
        <v>76</v>
      </c>
      <c r="E15" s="308" t="s">
        <v>68</v>
      </c>
      <c r="F15" s="309">
        <v>77186</v>
      </c>
      <c r="G15" s="310"/>
      <c r="H15" s="310">
        <v>360454</v>
      </c>
      <c r="I15" s="310">
        <v>5000</v>
      </c>
      <c r="J15" s="310">
        <v>0</v>
      </c>
      <c r="K15" s="310">
        <v>5000</v>
      </c>
      <c r="L15" s="310">
        <v>0</v>
      </c>
      <c r="M15" s="310">
        <v>5000</v>
      </c>
      <c r="N15" s="310">
        <v>0</v>
      </c>
      <c r="O15" s="310"/>
      <c r="P15" s="310"/>
      <c r="Q15" s="310"/>
      <c r="R15" s="310"/>
    </row>
    <row r="16" spans="2:18" ht="15">
      <c r="B16" s="306">
        <v>12</v>
      </c>
      <c r="C16" s="5">
        <v>18020</v>
      </c>
      <c r="D16" s="307" t="s">
        <v>77</v>
      </c>
      <c r="E16" s="308" t="s">
        <v>68</v>
      </c>
      <c r="F16" s="309">
        <v>77739</v>
      </c>
      <c r="G16" s="310"/>
      <c r="H16" s="310">
        <v>475095</v>
      </c>
      <c r="I16" s="310">
        <v>5000</v>
      </c>
      <c r="J16" s="310">
        <v>0</v>
      </c>
      <c r="K16" s="310">
        <v>5000</v>
      </c>
      <c r="L16" s="310">
        <v>0</v>
      </c>
      <c r="M16" s="310">
        <v>5000</v>
      </c>
      <c r="N16" s="310">
        <v>0</v>
      </c>
      <c r="O16" s="310"/>
      <c r="P16" s="310"/>
      <c r="Q16" s="310"/>
      <c r="R16" s="310"/>
    </row>
    <row r="17" spans="2:18" ht="15">
      <c r="B17" s="306">
        <v>13</v>
      </c>
      <c r="C17" s="28">
        <v>31455</v>
      </c>
      <c r="D17" s="307" t="s">
        <v>83</v>
      </c>
      <c r="E17" s="308" t="s">
        <v>84</v>
      </c>
      <c r="F17" s="309">
        <v>70039</v>
      </c>
      <c r="G17" s="310"/>
      <c r="H17" s="310">
        <v>931441</v>
      </c>
      <c r="I17" s="310">
        <v>15000</v>
      </c>
      <c r="J17" s="310">
        <v>0</v>
      </c>
      <c r="K17" s="310">
        <v>15000</v>
      </c>
      <c r="L17" s="310">
        <v>0</v>
      </c>
      <c r="M17" s="310">
        <v>15000</v>
      </c>
      <c r="N17" s="310">
        <v>0</v>
      </c>
      <c r="O17" s="310"/>
      <c r="P17" s="310"/>
      <c r="Q17" s="310"/>
      <c r="R17" s="310"/>
    </row>
    <row r="18" spans="2:18" ht="15">
      <c r="B18" s="306">
        <v>14</v>
      </c>
      <c r="C18" s="71">
        <v>13127</v>
      </c>
      <c r="D18" s="307" t="s">
        <v>85</v>
      </c>
      <c r="E18" s="308" t="s">
        <v>86</v>
      </c>
      <c r="F18" s="309">
        <v>77702</v>
      </c>
      <c r="G18" s="310"/>
      <c r="H18" s="310">
        <v>179364</v>
      </c>
      <c r="I18" s="310">
        <v>5000</v>
      </c>
      <c r="J18" s="310">
        <v>0</v>
      </c>
      <c r="K18" s="310">
        <v>5000</v>
      </c>
      <c r="L18" s="310">
        <v>0</v>
      </c>
      <c r="M18" s="310">
        <v>5000</v>
      </c>
      <c r="N18" s="310">
        <v>0</v>
      </c>
      <c r="O18" s="310"/>
      <c r="P18" s="310"/>
      <c r="Q18" s="310"/>
      <c r="R18" s="310"/>
    </row>
    <row r="19" spans="2:18" ht="15">
      <c r="B19" s="306">
        <v>15</v>
      </c>
      <c r="C19" s="5">
        <v>31373</v>
      </c>
      <c r="D19" s="307" t="s">
        <v>88</v>
      </c>
      <c r="E19" s="308" t="s">
        <v>87</v>
      </c>
      <c r="F19" s="309">
        <v>77527</v>
      </c>
      <c r="G19" s="310"/>
      <c r="H19" s="310">
        <v>281186</v>
      </c>
      <c r="I19" s="310">
        <v>5000</v>
      </c>
      <c r="J19" s="310">
        <v>23500</v>
      </c>
      <c r="K19" s="310">
        <v>5000</v>
      </c>
      <c r="L19" s="310">
        <v>23500</v>
      </c>
      <c r="M19" s="310">
        <v>5000</v>
      </c>
      <c r="N19" s="310">
        <v>23500</v>
      </c>
      <c r="O19" s="310"/>
      <c r="P19" s="310"/>
      <c r="Q19" s="310"/>
      <c r="R19" s="310"/>
    </row>
    <row r="20" spans="2:18" ht="15">
      <c r="B20" s="306">
        <v>16</v>
      </c>
      <c r="C20" s="3">
        <v>31882</v>
      </c>
      <c r="D20" s="307" t="s">
        <v>89</v>
      </c>
      <c r="E20" s="308" t="s">
        <v>87</v>
      </c>
      <c r="F20" s="309">
        <v>77709</v>
      </c>
      <c r="G20" s="310"/>
      <c r="H20" s="310">
        <v>2253435</v>
      </c>
      <c r="I20" s="310">
        <v>20000</v>
      </c>
      <c r="J20" s="310">
        <v>0</v>
      </c>
      <c r="K20" s="310">
        <v>20000</v>
      </c>
      <c r="L20" s="310">
        <v>0</v>
      </c>
      <c r="M20" s="310">
        <v>20000</v>
      </c>
      <c r="N20" s="310">
        <v>0</v>
      </c>
      <c r="O20" s="310"/>
      <c r="P20" s="310"/>
      <c r="Q20" s="310"/>
      <c r="R20" s="310"/>
    </row>
    <row r="21" spans="2:18" ht="15">
      <c r="B21" s="306">
        <v>17</v>
      </c>
      <c r="C21" s="5">
        <v>32178</v>
      </c>
      <c r="D21" s="307" t="s">
        <v>94</v>
      </c>
      <c r="E21" s="308" t="s">
        <v>87</v>
      </c>
      <c r="F21" s="309">
        <v>48708</v>
      </c>
      <c r="G21" s="310"/>
      <c r="H21" s="310">
        <v>2378955</v>
      </c>
      <c r="I21" s="310">
        <v>15000</v>
      </c>
      <c r="J21" s="310">
        <v>0</v>
      </c>
      <c r="K21" s="310">
        <v>15000</v>
      </c>
      <c r="L21" s="310">
        <v>0</v>
      </c>
      <c r="M21" s="310">
        <v>15000</v>
      </c>
      <c r="N21" s="310">
        <v>0</v>
      </c>
      <c r="O21" s="310"/>
      <c r="P21" s="310"/>
      <c r="Q21" s="310"/>
      <c r="R21" s="310"/>
    </row>
    <row r="22" spans="2:18" ht="15">
      <c r="B22" s="306">
        <v>18</v>
      </c>
      <c r="C22" s="28">
        <v>32187</v>
      </c>
      <c r="D22" s="307" t="s">
        <v>158</v>
      </c>
      <c r="E22" s="308" t="s">
        <v>87</v>
      </c>
      <c r="F22" s="309">
        <v>33097</v>
      </c>
      <c r="G22" s="310"/>
      <c r="H22" s="310">
        <v>2287628</v>
      </c>
      <c r="I22" s="310">
        <v>10000</v>
      </c>
      <c r="J22" s="310">
        <v>0</v>
      </c>
      <c r="K22" s="310">
        <v>10000</v>
      </c>
      <c r="L22" s="310">
        <v>0</v>
      </c>
      <c r="M22" s="310">
        <v>20000</v>
      </c>
      <c r="N22" s="310">
        <v>0</v>
      </c>
      <c r="O22" s="310"/>
      <c r="P22" s="310"/>
      <c r="Q22" s="310"/>
      <c r="R22" s="310"/>
    </row>
    <row r="23" spans="2:18" ht="15">
      <c r="B23" s="306">
        <v>19</v>
      </c>
      <c r="C23" s="5">
        <v>32028</v>
      </c>
      <c r="D23" s="55" t="s">
        <v>96</v>
      </c>
      <c r="E23" s="51" t="s">
        <v>97</v>
      </c>
      <c r="F23" s="309">
        <v>40696</v>
      </c>
      <c r="G23" s="310"/>
      <c r="H23" s="310">
        <v>714870</v>
      </c>
      <c r="I23" s="310">
        <v>15000</v>
      </c>
      <c r="J23" s="310">
        <v>0</v>
      </c>
      <c r="K23" s="310">
        <v>15000</v>
      </c>
      <c r="L23" s="310">
        <v>0</v>
      </c>
      <c r="M23" s="310">
        <v>15000</v>
      </c>
      <c r="N23" s="310">
        <v>0</v>
      </c>
      <c r="O23" s="310"/>
      <c r="P23" s="310"/>
      <c r="Q23" s="310"/>
      <c r="R23" s="310"/>
    </row>
    <row r="24" spans="2:18" ht="15">
      <c r="B24" s="306">
        <v>20</v>
      </c>
      <c r="C24" s="5">
        <v>31975</v>
      </c>
      <c r="D24" s="55" t="s">
        <v>180</v>
      </c>
      <c r="E24" s="51" t="s">
        <v>181</v>
      </c>
      <c r="F24" s="309">
        <v>42148</v>
      </c>
      <c r="G24" s="310"/>
      <c r="H24" s="310">
        <v>413867</v>
      </c>
      <c r="I24" s="310">
        <v>15000</v>
      </c>
      <c r="J24" s="310">
        <v>0</v>
      </c>
      <c r="K24" s="310">
        <v>20000</v>
      </c>
      <c r="L24" s="310">
        <v>0</v>
      </c>
      <c r="M24" s="310">
        <v>20000</v>
      </c>
      <c r="N24" s="310">
        <v>0</v>
      </c>
      <c r="O24" s="310"/>
      <c r="P24" s="310"/>
      <c r="Q24" s="310"/>
      <c r="R24" s="310"/>
    </row>
    <row r="25" spans="2:18" ht="15">
      <c r="B25" s="306">
        <v>21</v>
      </c>
      <c r="C25" s="5">
        <v>32375</v>
      </c>
      <c r="D25" s="55" t="s">
        <v>182</v>
      </c>
      <c r="E25" s="51" t="s">
        <v>98</v>
      </c>
      <c r="F25" s="309">
        <v>31510</v>
      </c>
      <c r="G25" s="310"/>
      <c r="H25" s="310">
        <v>2545342</v>
      </c>
      <c r="I25" s="310">
        <v>22500</v>
      </c>
      <c r="J25" s="310">
        <v>0</v>
      </c>
      <c r="K25" s="310">
        <v>40000</v>
      </c>
      <c r="L25" s="310">
        <v>0</v>
      </c>
      <c r="M25" s="310">
        <v>40000</v>
      </c>
      <c r="N25" s="310">
        <v>0</v>
      </c>
      <c r="O25" s="310"/>
      <c r="P25" s="310"/>
      <c r="Q25" s="310"/>
      <c r="R25" s="310"/>
    </row>
    <row r="26" spans="2:18" ht="15">
      <c r="B26" s="306">
        <v>22</v>
      </c>
      <c r="C26" s="5">
        <v>32311</v>
      </c>
      <c r="D26" s="55" t="s">
        <v>450</v>
      </c>
      <c r="E26" s="51" t="s">
        <v>98</v>
      </c>
      <c r="F26" s="309">
        <v>42218</v>
      </c>
      <c r="G26" s="310"/>
      <c r="H26" s="310">
        <v>116717</v>
      </c>
      <c r="I26" s="310">
        <v>5000</v>
      </c>
      <c r="J26" s="310">
        <v>0</v>
      </c>
      <c r="K26" s="310">
        <v>10000</v>
      </c>
      <c r="L26" s="310">
        <v>0</v>
      </c>
      <c r="M26" s="310">
        <v>5000</v>
      </c>
      <c r="N26" s="310">
        <v>0</v>
      </c>
      <c r="O26" s="310"/>
      <c r="P26" s="310"/>
      <c r="Q26" s="310"/>
      <c r="R26" s="310"/>
    </row>
    <row r="27" spans="2:18" ht="15">
      <c r="B27" s="306">
        <v>23</v>
      </c>
      <c r="C27" s="3">
        <v>32161</v>
      </c>
      <c r="D27" s="295" t="s">
        <v>100</v>
      </c>
      <c r="E27" s="48" t="s">
        <v>99</v>
      </c>
      <c r="F27" s="309">
        <v>35066</v>
      </c>
      <c r="G27" s="310"/>
      <c r="H27" s="310">
        <v>755153</v>
      </c>
      <c r="I27" s="310">
        <v>10000</v>
      </c>
      <c r="J27" s="310">
        <v>10000</v>
      </c>
      <c r="K27" s="310">
        <v>10000</v>
      </c>
      <c r="L27" s="310">
        <v>10000</v>
      </c>
      <c r="M27" s="310">
        <v>10000</v>
      </c>
      <c r="N27" s="310">
        <v>10000</v>
      </c>
      <c r="O27" s="310"/>
      <c r="P27" s="310"/>
      <c r="Q27" s="310"/>
      <c r="R27" s="310"/>
    </row>
    <row r="28" spans="2:18" ht="15">
      <c r="B28" s="306">
        <v>24</v>
      </c>
      <c r="C28" s="3">
        <v>31877</v>
      </c>
      <c r="D28" s="47" t="s">
        <v>101</v>
      </c>
      <c r="E28" s="48" t="s">
        <v>99</v>
      </c>
      <c r="F28" s="309">
        <v>40694</v>
      </c>
      <c r="G28" s="310"/>
      <c r="H28" s="310">
        <v>1086606</v>
      </c>
      <c r="I28" s="310">
        <v>12000</v>
      </c>
      <c r="J28" s="310">
        <v>0</v>
      </c>
      <c r="K28" s="310">
        <v>0</v>
      </c>
      <c r="L28" s="310">
        <v>0</v>
      </c>
      <c r="M28" s="310">
        <v>0</v>
      </c>
      <c r="N28" s="310">
        <v>0</v>
      </c>
      <c r="O28" s="310"/>
      <c r="P28" s="310"/>
      <c r="Q28" s="310"/>
      <c r="R28" s="310"/>
    </row>
    <row r="29" spans="2:18" ht="15">
      <c r="B29" s="306">
        <v>25</v>
      </c>
      <c r="C29" s="3">
        <v>31965</v>
      </c>
      <c r="D29" s="29" t="s">
        <v>102</v>
      </c>
      <c r="E29" s="48" t="s">
        <v>99</v>
      </c>
      <c r="F29" s="309">
        <v>42160</v>
      </c>
      <c r="G29" s="310"/>
      <c r="H29" s="310">
        <v>658723</v>
      </c>
      <c r="I29" s="310">
        <v>15000</v>
      </c>
      <c r="J29" s="310">
        <v>0</v>
      </c>
      <c r="K29" s="310">
        <v>15000</v>
      </c>
      <c r="L29" s="310">
        <v>0</v>
      </c>
      <c r="M29" s="310">
        <v>15000</v>
      </c>
      <c r="N29" s="310">
        <v>0</v>
      </c>
      <c r="O29" s="310"/>
      <c r="P29" s="310"/>
      <c r="Q29" s="310"/>
      <c r="R29" s="310"/>
    </row>
    <row r="30" spans="2:18" ht="15">
      <c r="B30" s="306">
        <v>26</v>
      </c>
      <c r="C30" s="3">
        <v>31969</v>
      </c>
      <c r="D30" s="47" t="s">
        <v>103</v>
      </c>
      <c r="E30" s="48" t="s">
        <v>99</v>
      </c>
      <c r="F30" s="309">
        <v>41820</v>
      </c>
      <c r="G30" s="310"/>
      <c r="H30" s="310">
        <v>325596</v>
      </c>
      <c r="I30" s="310">
        <v>20000</v>
      </c>
      <c r="J30" s="310">
        <v>0</v>
      </c>
      <c r="K30" s="310">
        <v>20000</v>
      </c>
      <c r="L30" s="310">
        <v>0</v>
      </c>
      <c r="M30" s="310">
        <v>20000</v>
      </c>
      <c r="N30" s="310">
        <v>0</v>
      </c>
      <c r="O30" s="310"/>
      <c r="P30" s="310"/>
      <c r="Q30" s="310"/>
      <c r="R30" s="310"/>
    </row>
    <row r="31" spans="2:18" ht="15">
      <c r="B31" s="306">
        <v>27</v>
      </c>
      <c r="C31" s="3">
        <v>73414</v>
      </c>
      <c r="D31" s="29" t="s">
        <v>142</v>
      </c>
      <c r="E31" s="48" t="s">
        <v>99</v>
      </c>
      <c r="F31" s="309">
        <v>78589</v>
      </c>
      <c r="G31" s="310"/>
      <c r="H31" s="310">
        <v>167070</v>
      </c>
      <c r="I31" s="310">
        <v>4000</v>
      </c>
      <c r="J31" s="310">
        <v>0</v>
      </c>
      <c r="K31" s="310">
        <v>4000</v>
      </c>
      <c r="L31" s="310">
        <v>0</v>
      </c>
      <c r="M31" s="310">
        <v>4000</v>
      </c>
      <c r="N31" s="310">
        <v>0</v>
      </c>
      <c r="O31" s="310"/>
      <c r="P31" s="310"/>
      <c r="Q31" s="310"/>
      <c r="R31" s="310"/>
    </row>
    <row r="32" spans="2:18" ht="15">
      <c r="B32" s="306">
        <v>28</v>
      </c>
      <c r="C32" s="3">
        <v>31795</v>
      </c>
      <c r="D32" s="29" t="s">
        <v>166</v>
      </c>
      <c r="E32" s="48" t="s">
        <v>99</v>
      </c>
      <c r="F32" s="309">
        <v>41676</v>
      </c>
      <c r="G32" s="310"/>
      <c r="H32" s="310">
        <v>1259975</v>
      </c>
      <c r="I32" s="310">
        <v>15000</v>
      </c>
      <c r="J32" s="310">
        <v>0</v>
      </c>
      <c r="K32" s="310">
        <v>15000</v>
      </c>
      <c r="L32" s="310">
        <v>0</v>
      </c>
      <c r="M32" s="310">
        <v>15000</v>
      </c>
      <c r="N32" s="310">
        <v>0</v>
      </c>
      <c r="O32" s="310"/>
      <c r="P32" s="310"/>
      <c r="Q32" s="310"/>
      <c r="R32" s="310"/>
    </row>
    <row r="33" spans="2:18" ht="15">
      <c r="B33" s="310"/>
      <c r="C33" s="310"/>
      <c r="D33" s="310"/>
      <c r="E33" s="310"/>
      <c r="F33" s="310"/>
      <c r="G33" s="310"/>
      <c r="H33" s="310"/>
      <c r="I33" s="310"/>
      <c r="J33" s="310"/>
      <c r="K33" s="310"/>
      <c r="L33" s="310"/>
      <c r="M33" s="310"/>
      <c r="N33" s="310"/>
      <c r="O33" s="310"/>
      <c r="P33" s="310"/>
      <c r="Q33" s="310"/>
      <c r="R33" s="310"/>
    </row>
    <row r="34" spans="2:18" ht="15">
      <c r="B34" s="310"/>
      <c r="C34" s="310"/>
      <c r="D34" s="310"/>
      <c r="E34" s="310"/>
      <c r="F34" s="310"/>
      <c r="G34" s="310"/>
      <c r="H34" s="310"/>
      <c r="I34" s="310"/>
      <c r="J34" s="310"/>
      <c r="K34" s="310"/>
      <c r="L34" s="310"/>
      <c r="M34" s="310"/>
      <c r="N34" s="310"/>
      <c r="O34" s="310"/>
      <c r="P34" s="310"/>
      <c r="Q34" s="310"/>
      <c r="R34" s="310"/>
    </row>
    <row r="35" spans="2:18" ht="15">
      <c r="B35" s="310"/>
      <c r="C35" s="310"/>
      <c r="D35" s="310"/>
      <c r="E35" s="310"/>
      <c r="F35" s="310"/>
      <c r="G35" s="310"/>
      <c r="H35" s="310"/>
      <c r="I35" s="310"/>
      <c r="J35" s="310"/>
      <c r="K35" s="310"/>
      <c r="L35" s="310"/>
      <c r="M35" s="310"/>
      <c r="N35" s="310"/>
      <c r="O35" s="310"/>
      <c r="P35" s="310"/>
      <c r="Q35" s="310"/>
      <c r="R35" s="310"/>
    </row>
    <row r="36" spans="2:18" ht="15">
      <c r="B36" s="310"/>
      <c r="C36" s="310"/>
      <c r="D36" s="310"/>
      <c r="E36" s="310"/>
      <c r="F36" s="310"/>
      <c r="G36" s="310"/>
      <c r="H36" s="310"/>
      <c r="I36" s="310"/>
      <c r="J36" s="310"/>
      <c r="K36" s="310"/>
      <c r="L36" s="310"/>
      <c r="M36" s="310"/>
      <c r="N36" s="310"/>
      <c r="O36" s="310"/>
      <c r="P36" s="310"/>
      <c r="Q36" s="310"/>
      <c r="R36" s="310"/>
    </row>
    <row r="37" spans="2:18" ht="15">
      <c r="B37" s="310"/>
      <c r="C37" s="310"/>
      <c r="D37" s="310"/>
      <c r="E37" s="310"/>
      <c r="F37" s="310"/>
      <c r="G37" s="310"/>
      <c r="H37" s="310"/>
      <c r="I37" s="310"/>
      <c r="J37" s="310"/>
      <c r="K37" s="310"/>
      <c r="L37" s="310"/>
      <c r="M37" s="310"/>
      <c r="N37" s="310"/>
      <c r="O37" s="310"/>
      <c r="P37" s="310"/>
      <c r="Q37" s="310"/>
      <c r="R37" s="310"/>
    </row>
    <row r="38" spans="2:18" ht="30">
      <c r="B38" s="310"/>
      <c r="C38" s="310"/>
      <c r="D38" s="311" t="s">
        <v>474</v>
      </c>
      <c r="E38" s="312"/>
      <c r="F38" s="310"/>
      <c r="G38" s="310"/>
      <c r="H38" s="310"/>
      <c r="I38" s="313">
        <f aca="true" t="shared" si="0" ref="I38:N38">SUM(I5:I37)</f>
        <v>415500</v>
      </c>
      <c r="J38" s="313">
        <f t="shared" si="0"/>
        <v>33500</v>
      </c>
      <c r="K38" s="313">
        <f t="shared" si="0"/>
        <v>431000</v>
      </c>
      <c r="L38" s="313">
        <f t="shared" si="0"/>
        <v>33500</v>
      </c>
      <c r="M38" s="313">
        <f t="shared" si="0"/>
        <v>436000</v>
      </c>
      <c r="N38" s="313">
        <f t="shared" si="0"/>
        <v>33500</v>
      </c>
      <c r="O38" s="310"/>
      <c r="P38" s="310"/>
      <c r="Q38" s="310"/>
      <c r="R38" s="310"/>
    </row>
    <row r="39" spans="2:18" ht="30" customHeight="1">
      <c r="B39" s="310"/>
      <c r="C39" s="310"/>
      <c r="D39" s="311" t="s">
        <v>475</v>
      </c>
      <c r="E39" s="312"/>
      <c r="F39" s="310"/>
      <c r="G39" s="310"/>
      <c r="H39" s="310"/>
      <c r="I39" s="313">
        <v>415500</v>
      </c>
      <c r="J39" s="313">
        <v>33500</v>
      </c>
      <c r="K39" s="313">
        <v>431000</v>
      </c>
      <c r="L39" s="313">
        <v>33500</v>
      </c>
      <c r="M39" s="313">
        <v>436000</v>
      </c>
      <c r="N39" s="313">
        <v>33500</v>
      </c>
      <c r="O39" s="310"/>
      <c r="P39" s="310"/>
      <c r="Q39" s="310"/>
      <c r="R39" s="310"/>
    </row>
    <row r="40" spans="2:18" ht="27" customHeight="1">
      <c r="B40" s="310"/>
      <c r="C40" s="310"/>
      <c r="D40" s="311" t="s">
        <v>476</v>
      </c>
      <c r="E40" s="312"/>
      <c r="F40" s="310"/>
      <c r="G40" s="310"/>
      <c r="H40" s="310"/>
      <c r="I40" s="313">
        <v>415500</v>
      </c>
      <c r="J40" s="313">
        <v>33500</v>
      </c>
      <c r="K40" s="313">
        <v>431000</v>
      </c>
      <c r="L40" s="313">
        <v>33500</v>
      </c>
      <c r="M40" s="313">
        <v>436000</v>
      </c>
      <c r="N40" s="313">
        <v>33500</v>
      </c>
      <c r="O40" s="310"/>
      <c r="P40" s="310"/>
      <c r="Q40" s="310"/>
      <c r="R40" s="310"/>
    </row>
    <row r="41" spans="2:18" ht="27" customHeight="1">
      <c r="B41" s="310"/>
      <c r="C41" s="310"/>
      <c r="D41" s="311" t="s">
        <v>477</v>
      </c>
      <c r="E41" s="312"/>
      <c r="F41" s="310"/>
      <c r="G41" s="310"/>
      <c r="H41" s="310"/>
      <c r="I41" s="313">
        <v>415500</v>
      </c>
      <c r="J41" s="313">
        <v>33500</v>
      </c>
      <c r="K41" s="313">
        <v>431000</v>
      </c>
      <c r="L41" s="313">
        <v>33500</v>
      </c>
      <c r="M41" s="313">
        <v>436000</v>
      </c>
      <c r="N41" s="313">
        <v>33500</v>
      </c>
      <c r="O41" s="310"/>
      <c r="P41" s="310"/>
      <c r="Q41" s="310"/>
      <c r="R41" s="310"/>
    </row>
    <row r="43" spans="2:9" ht="15">
      <c r="B43" t="s">
        <v>478</v>
      </c>
      <c r="D43">
        <v>1</v>
      </c>
      <c r="E43" s="301" t="s">
        <v>479</v>
      </c>
      <c r="F43" s="301"/>
      <c r="G43" s="301"/>
      <c r="H43" s="301"/>
      <c r="I43" s="301"/>
    </row>
    <row r="44" spans="4:9" ht="15">
      <c r="D44">
        <v>2</v>
      </c>
      <c r="E44" s="301" t="s">
        <v>480</v>
      </c>
      <c r="F44" s="301"/>
      <c r="G44" s="301"/>
      <c r="H44" s="301"/>
      <c r="I44" s="301"/>
    </row>
    <row r="45" spans="4:9" ht="15">
      <c r="D45">
        <v>3</v>
      </c>
      <c r="E45" s="301" t="s">
        <v>481</v>
      </c>
      <c r="F45" s="301"/>
      <c r="G45" s="301"/>
      <c r="H45" s="301"/>
      <c r="I45" s="301"/>
    </row>
    <row r="47" spans="4:17" ht="15">
      <c r="D47" s="314" t="s">
        <v>482</v>
      </c>
      <c r="E47" s="314"/>
      <c r="F47" s="314"/>
      <c r="G47" s="314"/>
      <c r="H47" s="314"/>
      <c r="I47" s="314"/>
      <c r="J47" s="314"/>
      <c r="K47" s="314"/>
      <c r="L47" s="314"/>
      <c r="M47" s="314"/>
      <c r="N47" s="314"/>
      <c r="O47" s="314"/>
      <c r="P47" s="314"/>
      <c r="Q47" s="314"/>
    </row>
    <row r="48" spans="4:17" ht="15">
      <c r="D48" s="314"/>
      <c r="E48" s="314"/>
      <c r="F48" s="314"/>
      <c r="G48" s="314"/>
      <c r="H48" s="314"/>
      <c r="I48" s="314"/>
      <c r="J48" s="314"/>
      <c r="K48" s="314"/>
      <c r="L48" s="314"/>
      <c r="M48" s="314"/>
      <c r="N48" s="314"/>
      <c r="O48" s="314"/>
      <c r="P48" s="314"/>
      <c r="Q48" s="314"/>
    </row>
    <row r="49" spans="4:17" ht="15">
      <c r="D49" s="314" t="s">
        <v>483</v>
      </c>
      <c r="E49" s="314"/>
      <c r="F49" s="314"/>
      <c r="G49" s="314"/>
      <c r="H49" s="314"/>
      <c r="I49" s="314"/>
      <c r="J49" s="314"/>
      <c r="K49" s="314"/>
      <c r="L49" s="314"/>
      <c r="M49" s="314"/>
      <c r="N49" s="450" t="s">
        <v>484</v>
      </c>
      <c r="O49" s="450"/>
      <c r="P49" s="450"/>
      <c r="Q49" s="450"/>
    </row>
  </sheetData>
  <sheetProtection/>
  <mergeCells count="15">
    <mergeCell ref="R3:R4"/>
    <mergeCell ref="F1:J1"/>
    <mergeCell ref="B3:B4"/>
    <mergeCell ref="C3:C4"/>
    <mergeCell ref="D3:D4"/>
    <mergeCell ref="E3:E4"/>
    <mergeCell ref="F3:F4"/>
    <mergeCell ref="G3:G4"/>
    <mergeCell ref="I3:J3"/>
    <mergeCell ref="N49:Q49"/>
    <mergeCell ref="K3:L3"/>
    <mergeCell ref="M3:N3"/>
    <mergeCell ref="O3:O4"/>
    <mergeCell ref="P3:P4"/>
    <mergeCell ref="Q3:Q4"/>
  </mergeCells>
  <printOptions horizontalCentered="1" verticalCentered="1"/>
  <pageMargins left="0.5" right="0.25" top="0.25" bottom="0.25" header="0.3" footer="0.3"/>
  <pageSetup horizontalDpi="600" verticalDpi="600" orientation="landscape" scale="57" r:id="rId1"/>
</worksheet>
</file>

<file path=xl/worksheets/sheet4.xml><?xml version="1.0" encoding="utf-8"?>
<worksheet xmlns="http://schemas.openxmlformats.org/spreadsheetml/2006/main" xmlns:r="http://schemas.openxmlformats.org/officeDocument/2006/relationships">
  <dimension ref="A1:N48"/>
  <sheetViews>
    <sheetView view="pageBreakPreview" zoomScaleSheetLayoutView="100" zoomScalePageLayoutView="0" workbookViewId="0" topLeftCell="A22">
      <selection activeCell="L29" sqref="L29"/>
    </sheetView>
  </sheetViews>
  <sheetFormatPr defaultColWidth="9.140625" defaultRowHeight="15"/>
  <cols>
    <col min="1" max="1" width="4.57421875" style="119" customWidth="1"/>
    <col min="2" max="2" width="24.421875" style="119" customWidth="1"/>
    <col min="3" max="3" width="15.00390625" style="119" bestFit="1" customWidth="1"/>
    <col min="4" max="4" width="8.57421875" style="119" customWidth="1"/>
    <col min="5" max="6" width="7.421875" style="119" customWidth="1"/>
    <col min="7" max="7" width="10.00390625" style="119" customWidth="1"/>
    <col min="8" max="8" width="6.140625" style="119" customWidth="1"/>
    <col min="9" max="9" width="9.8515625" style="119" customWidth="1"/>
    <col min="10" max="10" width="7.7109375" style="119" customWidth="1"/>
    <col min="11" max="11" width="9.00390625" style="119" customWidth="1"/>
    <col min="12" max="12" width="10.8515625" style="119" customWidth="1"/>
    <col min="13" max="16384" width="9.140625" style="119" customWidth="1"/>
  </cols>
  <sheetData>
    <row r="1" spans="1:12" ht="18.75" customHeight="1" thickBot="1">
      <c r="A1" s="472" t="s">
        <v>192</v>
      </c>
      <c r="B1" s="472"/>
      <c r="C1" s="472"/>
      <c r="D1" s="472"/>
      <c r="E1" s="472"/>
      <c r="F1" s="472"/>
      <c r="G1" s="472"/>
      <c r="H1" s="472"/>
      <c r="I1" s="472"/>
      <c r="J1" s="472"/>
      <c r="K1" s="472"/>
      <c r="L1" s="472"/>
    </row>
    <row r="2" spans="1:12" ht="17.25" customHeight="1" thickBot="1">
      <c r="A2" s="473" t="s">
        <v>193</v>
      </c>
      <c r="B2" s="473"/>
      <c r="C2" s="473"/>
      <c r="D2" s="121" t="s">
        <v>532</v>
      </c>
      <c r="L2" s="122">
        <v>5</v>
      </c>
    </row>
    <row r="3" spans="1:6" ht="18" customHeight="1">
      <c r="A3" s="474" t="s">
        <v>194</v>
      </c>
      <c r="B3" s="474"/>
      <c r="C3" s="474"/>
      <c r="D3" s="447" t="s">
        <v>195</v>
      </c>
      <c r="E3" s="447"/>
      <c r="F3" s="447"/>
    </row>
    <row r="4" spans="1:4" ht="21.75" customHeight="1">
      <c r="A4" s="474" t="s">
        <v>196</v>
      </c>
      <c r="B4" s="474"/>
      <c r="C4" s="474"/>
      <c r="D4" s="125" t="s">
        <v>197</v>
      </c>
    </row>
    <row r="5" spans="1:14" ht="27" customHeight="1">
      <c r="A5" s="470" t="s">
        <v>0</v>
      </c>
      <c r="B5" s="470" t="s">
        <v>2</v>
      </c>
      <c r="C5" s="470" t="s">
        <v>198</v>
      </c>
      <c r="D5" s="470" t="s">
        <v>199</v>
      </c>
      <c r="E5" s="470" t="s">
        <v>200</v>
      </c>
      <c r="F5" s="470" t="s">
        <v>201</v>
      </c>
      <c r="G5" s="470" t="s">
        <v>109</v>
      </c>
      <c r="H5" s="470" t="s">
        <v>202</v>
      </c>
      <c r="I5" s="470"/>
      <c r="J5" s="470"/>
      <c r="K5" s="470"/>
      <c r="L5" s="470" t="s">
        <v>203</v>
      </c>
      <c r="M5" s="127"/>
      <c r="N5" s="127"/>
    </row>
    <row r="6" spans="1:14" ht="51" customHeight="1">
      <c r="A6" s="470"/>
      <c r="B6" s="470"/>
      <c r="C6" s="470"/>
      <c r="D6" s="470"/>
      <c r="E6" s="470"/>
      <c r="F6" s="470"/>
      <c r="G6" s="470"/>
      <c r="H6" s="126" t="s">
        <v>204</v>
      </c>
      <c r="I6" s="126" t="s">
        <v>205</v>
      </c>
      <c r="J6" s="126" t="s">
        <v>206</v>
      </c>
      <c r="K6" s="126" t="s">
        <v>207</v>
      </c>
      <c r="L6" s="470"/>
      <c r="M6" s="127"/>
      <c r="N6" s="127"/>
    </row>
    <row r="7" spans="1:14" ht="18.75" customHeight="1">
      <c r="A7" s="128">
        <v>1</v>
      </c>
      <c r="B7" s="129" t="str">
        <f>'Sept.2022'!C4</f>
        <v>Sh.Rajesh Kantharia</v>
      </c>
      <c r="C7" s="129" t="str">
        <f>'Sept.2022'!D4</f>
        <v>Principal</v>
      </c>
      <c r="D7" s="129">
        <v>41096</v>
      </c>
      <c r="E7" s="130">
        <f>'Sept.2022'!AR4</f>
        <v>40000</v>
      </c>
      <c r="F7" s="130">
        <f>'Sept.2022'!AS4</f>
        <v>0</v>
      </c>
      <c r="G7" s="128">
        <f>SUM(E7:F7)</f>
        <v>40000</v>
      </c>
      <c r="H7" s="126"/>
      <c r="I7" s="126"/>
      <c r="J7" s="126"/>
      <c r="K7" s="126"/>
      <c r="L7" s="126"/>
      <c r="M7" s="127"/>
      <c r="N7" s="127"/>
    </row>
    <row r="8" spans="1:14" ht="18.75" customHeight="1">
      <c r="A8" s="128">
        <v>2</v>
      </c>
      <c r="B8" s="129" t="str">
        <f>'Sept.2022'!C6</f>
        <v>Smt.Jyoti Sajnani</v>
      </c>
      <c r="C8" s="129" t="str">
        <f>'Sept.2022'!D6</f>
        <v>PGT</v>
      </c>
      <c r="D8" s="129">
        <v>42571</v>
      </c>
      <c r="E8" s="130">
        <f>'Sept.2022'!AR6</f>
        <v>40000</v>
      </c>
      <c r="F8" s="130">
        <f>'Sept.2022'!AS6</f>
        <v>0</v>
      </c>
      <c r="G8" s="128">
        <f aca="true" t="shared" si="0" ref="G8:G36">SUM(E8:F8)</f>
        <v>40000</v>
      </c>
      <c r="H8" s="126"/>
      <c r="I8" s="126"/>
      <c r="J8" s="126"/>
      <c r="K8" s="126"/>
      <c r="L8" s="126"/>
      <c r="M8" s="127"/>
      <c r="N8" s="127"/>
    </row>
    <row r="9" spans="1:14" ht="18.75" customHeight="1">
      <c r="A9" s="128">
        <v>3</v>
      </c>
      <c r="B9" s="129" t="str">
        <f>'Sept.2022'!C7</f>
        <v>Mrs. Renu Jain</v>
      </c>
      <c r="C9" s="129" t="str">
        <f>'Sept.2022'!D7</f>
        <v>PGT</v>
      </c>
      <c r="D9" s="129">
        <v>25837</v>
      </c>
      <c r="E9" s="130">
        <f>'Sept.2022'!AR7</f>
        <v>10000</v>
      </c>
      <c r="F9" s="130">
        <f>'Sept.2022'!AS7</f>
        <v>0</v>
      </c>
      <c r="G9" s="128">
        <f t="shared" si="0"/>
        <v>10000</v>
      </c>
      <c r="H9" s="126"/>
      <c r="I9" s="126"/>
      <c r="J9" s="126"/>
      <c r="K9" s="126"/>
      <c r="L9" s="126"/>
      <c r="M9" s="127"/>
      <c r="N9" s="127"/>
    </row>
    <row r="10" spans="1:14" ht="18.75" customHeight="1">
      <c r="A10" s="128">
        <v>4</v>
      </c>
      <c r="B10" s="129" t="str">
        <f>'Sept.2022'!C12</f>
        <v>Sh. Sunil Dutt Sharma</v>
      </c>
      <c r="C10" s="129" t="str">
        <f>'Sept.2022'!D12</f>
        <v>PGT</v>
      </c>
      <c r="D10" s="129">
        <v>77078</v>
      </c>
      <c r="E10" s="130">
        <f>'Sept.2022'!AR12</f>
        <v>11000</v>
      </c>
      <c r="F10" s="130">
        <f>'Sept.2022'!AS12</f>
        <v>0</v>
      </c>
      <c r="G10" s="128">
        <f t="shared" si="0"/>
        <v>11000</v>
      </c>
      <c r="H10" s="126"/>
      <c r="I10" s="126"/>
      <c r="J10" s="126"/>
      <c r="K10" s="126"/>
      <c r="L10" s="126"/>
      <c r="M10" s="127"/>
      <c r="N10" s="127"/>
    </row>
    <row r="11" spans="1:14" ht="18.75" customHeight="1">
      <c r="A11" s="128">
        <v>5</v>
      </c>
      <c r="B11" s="129" t="str">
        <f>'Sept.2022'!C13</f>
        <v>Mr. Rajesh Paliwal</v>
      </c>
      <c r="C11" s="129" t="str">
        <f>'Sept.2022'!D13</f>
        <v>PGT</v>
      </c>
      <c r="D11" s="129">
        <v>77671</v>
      </c>
      <c r="E11" s="130">
        <f>'Sept.2022'!AR13</f>
        <v>5000</v>
      </c>
      <c r="F11" s="130">
        <f>'Sept.2022'!AS13</f>
        <v>0</v>
      </c>
      <c r="G11" s="128">
        <f t="shared" si="0"/>
        <v>5000</v>
      </c>
      <c r="H11" s="126"/>
      <c r="I11" s="126"/>
      <c r="J11" s="126"/>
      <c r="K11" s="126"/>
      <c r="L11" s="126"/>
      <c r="M11" s="127"/>
      <c r="N11" s="127"/>
    </row>
    <row r="12" spans="1:14" ht="18.75" customHeight="1">
      <c r="A12" s="128">
        <v>6</v>
      </c>
      <c r="B12" s="129" t="str">
        <f>'Sept.2022'!C15</f>
        <v>Smt. Rakhi Gangwal</v>
      </c>
      <c r="C12" s="129" t="str">
        <f>'Sept.2022'!D15</f>
        <v>PGT</v>
      </c>
      <c r="D12" s="129">
        <v>77085</v>
      </c>
      <c r="E12" s="130">
        <f>'Sept.2022'!AR15</f>
        <v>11000</v>
      </c>
      <c r="F12" s="130">
        <f>'Sept.2022'!AS15</f>
        <v>0</v>
      </c>
      <c r="G12" s="128">
        <f t="shared" si="0"/>
        <v>11000</v>
      </c>
      <c r="H12" s="126"/>
      <c r="I12" s="126"/>
      <c r="J12" s="126"/>
      <c r="K12" s="126"/>
      <c r="L12" s="126"/>
      <c r="M12" s="127"/>
      <c r="N12" s="127"/>
    </row>
    <row r="13" spans="1:14" ht="18.75" customHeight="1">
      <c r="A13" s="128">
        <v>7</v>
      </c>
      <c r="B13" s="129" t="str">
        <f>'Sept.2022'!C21</f>
        <v>Sh. Kapil Kumar Kochhar</v>
      </c>
      <c r="C13" s="129" t="str">
        <f>'Sept.2022'!D21</f>
        <v>PGT</v>
      </c>
      <c r="D13" s="129">
        <v>35003</v>
      </c>
      <c r="E13" s="130">
        <f>'Sept.2022'!AR21</f>
        <v>30000</v>
      </c>
      <c r="F13" s="130">
        <f>'Sept.2022'!AS21</f>
        <v>0</v>
      </c>
      <c r="G13" s="128">
        <f t="shared" si="0"/>
        <v>30000</v>
      </c>
      <c r="H13" s="288"/>
      <c r="I13" s="126"/>
      <c r="J13" s="126"/>
      <c r="K13" s="126"/>
      <c r="L13" s="126"/>
      <c r="M13" s="127"/>
      <c r="N13" s="127"/>
    </row>
    <row r="14" spans="1:14" ht="18.75" customHeight="1">
      <c r="A14" s="128">
        <v>8</v>
      </c>
      <c r="B14" s="129" t="str">
        <f>'Sept.2022'!C22</f>
        <v>Mr. Vishvendra Kumar Sharma</v>
      </c>
      <c r="C14" s="129" t="str">
        <f>'Sept.2022'!D22</f>
        <v>TGT</v>
      </c>
      <c r="D14" s="129">
        <v>77269</v>
      </c>
      <c r="E14" s="130">
        <f>'Sept.2022'!AR22</f>
        <v>15000</v>
      </c>
      <c r="F14" s="130">
        <f>'Sept.2022'!AS22</f>
        <v>0</v>
      </c>
      <c r="G14" s="128">
        <f t="shared" si="0"/>
        <v>15000</v>
      </c>
      <c r="H14" s="126"/>
      <c r="I14" s="126"/>
      <c r="J14" s="126"/>
      <c r="K14" s="126"/>
      <c r="L14" s="126"/>
      <c r="M14" s="127"/>
      <c r="N14" s="127"/>
    </row>
    <row r="15" spans="1:14" ht="18.75" customHeight="1">
      <c r="A15" s="128">
        <v>9</v>
      </c>
      <c r="B15" s="129" t="str">
        <f>'Sept.2022'!C34</f>
        <v>Mr. S C Jain</v>
      </c>
      <c r="C15" s="129" t="str">
        <f>'Sept.2022'!D34</f>
        <v>TGT</v>
      </c>
      <c r="D15" s="129">
        <v>45347</v>
      </c>
      <c r="E15" s="130">
        <f>'Sept.2022'!AR34</f>
        <v>25000</v>
      </c>
      <c r="F15" s="130">
        <f>'Sept.2022'!AS34</f>
        <v>0</v>
      </c>
      <c r="G15" s="128">
        <f t="shared" si="0"/>
        <v>25000</v>
      </c>
      <c r="H15" s="126"/>
      <c r="I15" s="126"/>
      <c r="J15" s="126"/>
      <c r="K15" s="126"/>
      <c r="L15" s="126"/>
      <c r="M15" s="127"/>
      <c r="N15" s="127"/>
    </row>
    <row r="16" spans="1:14" ht="18.75" customHeight="1">
      <c r="A16" s="128">
        <v>10</v>
      </c>
      <c r="B16" s="129" t="str">
        <f>'Sept.2022'!C35</f>
        <v>Mr. Manohar Lal Verma</v>
      </c>
      <c r="C16" s="129" t="str">
        <f>'Sept.2022'!D35</f>
        <v>TGT</v>
      </c>
      <c r="D16" s="129">
        <v>42015</v>
      </c>
      <c r="E16" s="130">
        <f>'Sept.2022'!AR35</f>
        <v>15000</v>
      </c>
      <c r="F16" s="130">
        <f>'Sept.2022'!AS34</f>
        <v>0</v>
      </c>
      <c r="G16" s="128">
        <f t="shared" si="0"/>
        <v>15000</v>
      </c>
      <c r="H16" s="126"/>
      <c r="I16" s="126"/>
      <c r="J16" s="126"/>
      <c r="K16" s="126"/>
      <c r="L16" s="126"/>
      <c r="M16" s="127"/>
      <c r="N16" s="127"/>
    </row>
    <row r="17" spans="1:14" ht="18.75" customHeight="1">
      <c r="A17" s="128">
        <v>11</v>
      </c>
      <c r="B17" s="129" t="str">
        <f>'Sept.2022'!C36</f>
        <v>Mr. Surya Prakash Methi</v>
      </c>
      <c r="C17" s="129" t="str">
        <f>'Sept.2022'!D36</f>
        <v>TGT</v>
      </c>
      <c r="D17" s="129">
        <v>77186</v>
      </c>
      <c r="E17" s="130">
        <f>'Sept.2022'!AR36</f>
        <v>5000</v>
      </c>
      <c r="F17" s="130">
        <f>'Sept.2022'!AS35</f>
        <v>0</v>
      </c>
      <c r="G17" s="128">
        <f t="shared" si="0"/>
        <v>5000</v>
      </c>
      <c r="H17" s="126"/>
      <c r="I17" s="126"/>
      <c r="J17" s="126"/>
      <c r="K17" s="126"/>
      <c r="L17" s="126"/>
      <c r="M17" s="127"/>
      <c r="N17" s="127"/>
    </row>
    <row r="18" spans="1:14" ht="18.75" customHeight="1">
      <c r="A18" s="128">
        <v>12</v>
      </c>
      <c r="B18" s="129" t="str">
        <f>'Sept.2022'!C37</f>
        <v>Mr. Ram Babu Vijay</v>
      </c>
      <c r="C18" s="129" t="str">
        <f>'Sept.2022'!D37</f>
        <v>TGT</v>
      </c>
      <c r="D18" s="129">
        <v>77739</v>
      </c>
      <c r="E18" s="130">
        <f>'Sept.2022'!AR37</f>
        <v>5000</v>
      </c>
      <c r="F18" s="130">
        <f>'Sept.2022'!AS36</f>
        <v>0</v>
      </c>
      <c r="G18" s="128">
        <f t="shared" si="0"/>
        <v>5000</v>
      </c>
      <c r="H18" s="126"/>
      <c r="I18" s="126"/>
      <c r="J18" s="126"/>
      <c r="K18" s="126"/>
      <c r="L18" s="126"/>
      <c r="M18" s="127"/>
      <c r="N18" s="127"/>
    </row>
    <row r="19" spans="1:14" ht="18.75" customHeight="1">
      <c r="A19" s="128">
        <v>13</v>
      </c>
      <c r="B19" s="129" t="str">
        <f>'Sept.2022'!C44</f>
        <v>Mrs. Rajkumari Gulpadia</v>
      </c>
      <c r="C19" s="129" t="str">
        <f>'Sept.2022'!D44</f>
        <v>Librarian</v>
      </c>
      <c r="D19" s="129">
        <v>70039</v>
      </c>
      <c r="E19" s="130">
        <f>'Sept.2022'!AR44</f>
        <v>15000</v>
      </c>
      <c r="F19" s="130">
        <f>'Sept.2022'!AS44</f>
        <v>0</v>
      </c>
      <c r="G19" s="128">
        <f t="shared" si="0"/>
        <v>15000</v>
      </c>
      <c r="H19" s="126"/>
      <c r="I19" s="126"/>
      <c r="J19" s="126"/>
      <c r="K19" s="126"/>
      <c r="L19" s="126"/>
      <c r="M19" s="127"/>
      <c r="N19" s="127"/>
    </row>
    <row r="20" spans="1:14" ht="18.75" customHeight="1">
      <c r="A20" s="128">
        <v>14</v>
      </c>
      <c r="B20" s="129" t="str">
        <f>'Sept.2022'!C45</f>
        <v>Mr. Chandra Prakash Songara</v>
      </c>
      <c r="C20" s="129" t="str">
        <f>'Sept.2022'!D45</f>
        <v>HM</v>
      </c>
      <c r="D20" s="129">
        <v>77702</v>
      </c>
      <c r="E20" s="130">
        <f>'Sept.2022'!AR45</f>
        <v>5000</v>
      </c>
      <c r="F20" s="130">
        <f>'Sept.2022'!AS45</f>
        <v>0</v>
      </c>
      <c r="G20" s="128">
        <f t="shared" si="0"/>
        <v>5000</v>
      </c>
      <c r="H20" s="126"/>
      <c r="I20" s="126"/>
      <c r="J20" s="126"/>
      <c r="K20" s="126"/>
      <c r="L20" s="126"/>
      <c r="M20" s="127"/>
      <c r="N20" s="127"/>
    </row>
    <row r="21" spans="1:14" ht="18.75" customHeight="1">
      <c r="A21" s="128">
        <v>15</v>
      </c>
      <c r="B21" s="129" t="str">
        <f>'Sept.2022'!C46</f>
        <v>Smt.Varsha Meena</v>
      </c>
      <c r="C21" s="129" t="str">
        <f>'Sept.2022'!D46</f>
        <v>PRT</v>
      </c>
      <c r="D21" s="129">
        <v>77527</v>
      </c>
      <c r="E21" s="130">
        <f>'Sept.2022'!AR46</f>
        <v>5000</v>
      </c>
      <c r="F21" s="130">
        <f>'Sept.2022'!AS46</f>
        <v>23500</v>
      </c>
      <c r="G21" s="128">
        <f t="shared" si="0"/>
        <v>28500</v>
      </c>
      <c r="H21" s="126"/>
      <c r="I21" s="126"/>
      <c r="J21" s="126"/>
      <c r="K21" s="126"/>
      <c r="L21" s="126"/>
      <c r="M21" s="127"/>
      <c r="N21" s="127"/>
    </row>
    <row r="22" spans="1:14" ht="18.75" customHeight="1">
      <c r="A22" s="128">
        <v>16</v>
      </c>
      <c r="B22" s="129" t="str">
        <f>'Sept.2022'!C47</f>
        <v>Smt. Archna Meena</v>
      </c>
      <c r="C22" s="129" t="str">
        <f>'Sept.2022'!D47</f>
        <v>PRT</v>
      </c>
      <c r="D22" s="129">
        <v>77709</v>
      </c>
      <c r="E22" s="130">
        <f>'Sept.2022'!AR47</f>
        <v>20000</v>
      </c>
      <c r="F22" s="130">
        <f>'Sept.2022'!AS47</f>
        <v>0</v>
      </c>
      <c r="G22" s="128">
        <f t="shared" si="0"/>
        <v>20000</v>
      </c>
      <c r="H22" s="126"/>
      <c r="I22" s="126"/>
      <c r="J22" s="126"/>
      <c r="K22" s="126"/>
      <c r="L22" s="126"/>
      <c r="M22" s="127"/>
      <c r="N22" s="127"/>
    </row>
    <row r="23" spans="1:14" ht="18.75" customHeight="1">
      <c r="A23" s="128">
        <v>17</v>
      </c>
      <c r="B23" s="129" t="str">
        <f>'Sept.2022'!C51</f>
        <v>Mrs. Deepti Mishra</v>
      </c>
      <c r="C23" s="129" t="str">
        <f>'Sept.2022'!D51</f>
        <v>PRT</v>
      </c>
      <c r="D23" s="129">
        <v>48708</v>
      </c>
      <c r="E23" s="130">
        <f>'Sept.2022'!AR51</f>
        <v>15000</v>
      </c>
      <c r="F23" s="130">
        <f>'Sept.2022'!AS51</f>
        <v>0</v>
      </c>
      <c r="G23" s="128">
        <f t="shared" si="0"/>
        <v>15000</v>
      </c>
      <c r="H23" s="126"/>
      <c r="I23" s="126"/>
      <c r="J23" s="126"/>
      <c r="K23" s="126"/>
      <c r="L23" s="126"/>
      <c r="M23" s="127"/>
      <c r="N23" s="127"/>
    </row>
    <row r="24" spans="1:14" ht="18.75" customHeight="1">
      <c r="A24" s="128">
        <v>18</v>
      </c>
      <c r="B24" s="129" t="str">
        <f>'Sept.2022'!C58</f>
        <v>Ms.Shakuntla Sharma</v>
      </c>
      <c r="C24" s="129" t="str">
        <f>'Sept.2022'!D58</f>
        <v>PRT</v>
      </c>
      <c r="D24" s="129">
        <v>33097</v>
      </c>
      <c r="E24" s="130">
        <f>'Sept.2022'!AR58</f>
        <v>20000</v>
      </c>
      <c r="F24" s="130">
        <f>'Sept.2022'!AS58</f>
        <v>0</v>
      </c>
      <c r="G24" s="128">
        <f t="shared" si="0"/>
        <v>20000</v>
      </c>
      <c r="H24" s="126"/>
      <c r="I24" s="126"/>
      <c r="J24" s="126"/>
      <c r="K24" s="126"/>
      <c r="L24" s="126"/>
      <c r="M24" s="127"/>
      <c r="N24" s="127"/>
    </row>
    <row r="25" spans="1:12" ht="21.75" customHeight="1">
      <c r="A25" s="128">
        <v>19</v>
      </c>
      <c r="B25" s="129" t="str">
        <f>'Sept.2022'!C71</f>
        <v>POST VACANT</v>
      </c>
      <c r="C25" s="129" t="str">
        <f>'Sept.2022'!D71</f>
        <v>ASO</v>
      </c>
      <c r="D25" s="129">
        <v>40696</v>
      </c>
      <c r="E25" s="130">
        <f>'Sept.2022'!AR71</f>
        <v>0</v>
      </c>
      <c r="F25" s="130">
        <f>'Sept.2022'!AS71</f>
        <v>0</v>
      </c>
      <c r="G25" s="128">
        <f t="shared" si="0"/>
        <v>0</v>
      </c>
      <c r="H25" s="130"/>
      <c r="I25" s="131"/>
      <c r="J25" s="131"/>
      <c r="K25" s="131"/>
      <c r="L25" s="132"/>
    </row>
    <row r="26" spans="1:12" ht="21.75" customHeight="1">
      <c r="A26" s="128">
        <v>20</v>
      </c>
      <c r="B26" s="129" t="str">
        <f>'Sept.2022'!C72</f>
        <v>Mr. Kalu Ram Maurya</v>
      </c>
      <c r="C26" s="129" t="str">
        <f>'Sept.2022'!D72</f>
        <v>SSA</v>
      </c>
      <c r="D26" s="129">
        <v>42148</v>
      </c>
      <c r="E26" s="130">
        <f>'Sept.2022'!AR72</f>
        <v>20000</v>
      </c>
      <c r="F26" s="130">
        <f>'Sept.2022'!AS72</f>
        <v>0</v>
      </c>
      <c r="G26" s="128">
        <f t="shared" si="0"/>
        <v>20000</v>
      </c>
      <c r="H26" s="287"/>
      <c r="I26" s="131"/>
      <c r="J26" s="131"/>
      <c r="K26" s="131"/>
      <c r="L26" s="131"/>
    </row>
    <row r="27" spans="1:12" ht="21.75" customHeight="1">
      <c r="A27" s="128">
        <v>21</v>
      </c>
      <c r="B27" s="129" t="str">
        <f>'Sept.2022'!C73</f>
        <v>Mr. Ashok Kumar Sharma</v>
      </c>
      <c r="C27" s="129" t="str">
        <f>'Sept.2022'!D73</f>
        <v>JSA</v>
      </c>
      <c r="D27" s="129">
        <v>31510</v>
      </c>
      <c r="E27" s="130">
        <f>'Sept.2022'!AR73</f>
        <v>40000</v>
      </c>
      <c r="F27" s="130">
        <f>'Sept.2022'!AS73</f>
        <v>0</v>
      </c>
      <c r="G27" s="128">
        <f t="shared" si="0"/>
        <v>40000</v>
      </c>
      <c r="H27" s="287"/>
      <c r="I27" s="131"/>
      <c r="J27" s="131"/>
      <c r="K27" s="131"/>
      <c r="L27" s="131"/>
    </row>
    <row r="28" spans="1:12" ht="21.75" customHeight="1">
      <c r="A28" s="128">
        <v>22</v>
      </c>
      <c r="B28" s="129" t="str">
        <f>'Sept.2022'!C75</f>
        <v>Sh.Chiman Lal</v>
      </c>
      <c r="C28" s="129" t="str">
        <f>'Sept.2022'!D75</f>
        <v>GR-C</v>
      </c>
      <c r="D28" s="129">
        <v>35066</v>
      </c>
      <c r="E28" s="130">
        <f>'Sept.2022'!AR75</f>
        <v>10000</v>
      </c>
      <c r="F28" s="130">
        <f>'Sept.2022'!AS75</f>
        <v>10000</v>
      </c>
      <c r="G28" s="128">
        <f t="shared" si="0"/>
        <v>20000</v>
      </c>
      <c r="H28" s="130"/>
      <c r="I28" s="131"/>
      <c r="J28" s="131"/>
      <c r="K28" s="131"/>
      <c r="L28" s="131"/>
    </row>
    <row r="29" spans="1:12" ht="21.75" customHeight="1">
      <c r="A29" s="128">
        <v>23</v>
      </c>
      <c r="B29" s="129" t="str">
        <f>'Sept.2022'!C76</f>
        <v>Sh. Jagdish Prasad Meena</v>
      </c>
      <c r="C29" s="129" t="str">
        <f>'Sept.2022'!D76</f>
        <v>GR-C</v>
      </c>
      <c r="D29" s="129">
        <v>40694</v>
      </c>
      <c r="E29" s="130">
        <f>'Sept.2022'!AR76</f>
        <v>0</v>
      </c>
      <c r="F29" s="130">
        <f>'Sept.2022'!AS76</f>
        <v>0</v>
      </c>
      <c r="G29" s="128">
        <f t="shared" si="0"/>
        <v>0</v>
      </c>
      <c r="H29" s="130"/>
      <c r="I29" s="131"/>
      <c r="J29" s="131"/>
      <c r="K29" s="131"/>
      <c r="L29" s="131"/>
    </row>
    <row r="30" spans="1:12" ht="21.75" customHeight="1">
      <c r="A30" s="128">
        <v>24</v>
      </c>
      <c r="B30" s="129" t="str">
        <f>'Sept.2022'!C77</f>
        <v>Mr. Babu Lal</v>
      </c>
      <c r="C30" s="129" t="str">
        <f>'Sept.2022'!D77</f>
        <v>GR-C</v>
      </c>
      <c r="D30" s="129">
        <v>42160</v>
      </c>
      <c r="E30" s="130">
        <f>'Sept.2022'!AR77</f>
        <v>15000</v>
      </c>
      <c r="F30" s="130">
        <f>'Sept.2022'!AS77</f>
        <v>0</v>
      </c>
      <c r="G30" s="128">
        <f t="shared" si="0"/>
        <v>15000</v>
      </c>
      <c r="H30" s="130"/>
      <c r="I30" s="131"/>
      <c r="J30" s="131"/>
      <c r="K30" s="131"/>
      <c r="L30" s="131"/>
    </row>
    <row r="31" spans="1:12" ht="21.75" customHeight="1">
      <c r="A31" s="128">
        <v>25</v>
      </c>
      <c r="B31" s="129" t="str">
        <f>'Sept.2022'!C78</f>
        <v>Mr.Ram Pal Meena</v>
      </c>
      <c r="C31" s="129" t="str">
        <f>'Sept.2022'!D78</f>
        <v>GR-C</v>
      </c>
      <c r="D31" s="129">
        <v>41820</v>
      </c>
      <c r="E31" s="130">
        <f>'Sept.2022'!AR78</f>
        <v>20000</v>
      </c>
      <c r="F31" s="130">
        <f>'Sept.2022'!AS78</f>
        <v>0</v>
      </c>
      <c r="G31" s="128">
        <f t="shared" si="0"/>
        <v>20000</v>
      </c>
      <c r="H31" s="130"/>
      <c r="I31" s="131"/>
      <c r="J31" s="131"/>
      <c r="K31" s="131"/>
      <c r="L31" s="131"/>
    </row>
    <row r="32" spans="1:12" ht="21.75" customHeight="1">
      <c r="A32" s="128">
        <v>26</v>
      </c>
      <c r="B32" s="129" t="str">
        <f>'Sept.2022'!C79</f>
        <v>Sh. Harkesh Meena</v>
      </c>
      <c r="C32" s="129" t="str">
        <f>'Sept.2022'!D79</f>
        <v>GR-C</v>
      </c>
      <c r="D32" s="129">
        <v>78589</v>
      </c>
      <c r="E32" s="130">
        <f>'Sept.2022'!AR79</f>
        <v>4000</v>
      </c>
      <c r="F32" s="130">
        <f>'Sept.2022'!AS79</f>
        <v>0</v>
      </c>
      <c r="G32" s="128">
        <f t="shared" si="0"/>
        <v>4000</v>
      </c>
      <c r="H32" s="130"/>
      <c r="I32" s="131"/>
      <c r="J32" s="131"/>
      <c r="K32" s="131"/>
      <c r="L32" s="132"/>
    </row>
    <row r="33" spans="1:12" ht="21.75" customHeight="1">
      <c r="A33" s="128">
        <v>27</v>
      </c>
      <c r="B33" s="129" t="str">
        <f>'Sept.2022'!C80</f>
        <v>Sh. Kalu Ram Boyat</v>
      </c>
      <c r="C33" s="129" t="str">
        <f>'Sept.2022'!D80</f>
        <v>GR-C</v>
      </c>
      <c r="D33" s="129">
        <v>41676</v>
      </c>
      <c r="E33" s="130">
        <f>'Sept.2022'!AR80</f>
        <v>15000</v>
      </c>
      <c r="F33" s="130">
        <f>'Sept.2022'!AS80</f>
        <v>0</v>
      </c>
      <c r="G33" s="128">
        <f t="shared" si="0"/>
        <v>15000</v>
      </c>
      <c r="H33" s="130"/>
      <c r="I33" s="131"/>
      <c r="J33" s="131"/>
      <c r="K33" s="131"/>
      <c r="L33" s="132"/>
    </row>
    <row r="34" spans="1:12" ht="15" customHeight="1">
      <c r="A34" s="128">
        <v>28</v>
      </c>
      <c r="B34" s="129" t="str">
        <f>'Sept.2022'!C74</f>
        <v>Sh. Tara Chand Pachar</v>
      </c>
      <c r="C34" s="129" t="str">
        <f>'Sept.2022'!D74</f>
        <v>JSA</v>
      </c>
      <c r="D34" s="129">
        <v>42218</v>
      </c>
      <c r="E34" s="130">
        <f>'Sept.2022'!AR74</f>
        <v>5000</v>
      </c>
      <c r="F34" s="130">
        <f>'Sept.2022'!AS12</f>
        <v>0</v>
      </c>
      <c r="G34" s="128">
        <f t="shared" si="0"/>
        <v>5000</v>
      </c>
      <c r="H34" s="130"/>
      <c r="I34" s="133"/>
      <c r="J34" s="131"/>
      <c r="K34" s="134"/>
      <c r="L34" s="131"/>
    </row>
    <row r="35" spans="1:12" ht="15" customHeight="1">
      <c r="A35" s="128"/>
      <c r="B35" s="129"/>
      <c r="C35" s="129"/>
      <c r="D35" s="129"/>
      <c r="E35" s="130"/>
      <c r="F35" s="130">
        <f>'Sept.2022'!AS74</f>
        <v>0</v>
      </c>
      <c r="G35" s="128">
        <f t="shared" si="0"/>
        <v>0</v>
      </c>
      <c r="H35" s="130"/>
      <c r="I35" s="133"/>
      <c r="J35" s="131"/>
      <c r="K35" s="134"/>
      <c r="L35" s="131"/>
    </row>
    <row r="36" spans="1:12" ht="15" customHeight="1">
      <c r="A36" s="128"/>
      <c r="B36" s="129"/>
      <c r="C36" s="129"/>
      <c r="D36" s="129"/>
      <c r="E36" s="130"/>
      <c r="F36" s="130"/>
      <c r="G36" s="128">
        <f t="shared" si="0"/>
        <v>0</v>
      </c>
      <c r="H36" s="130"/>
      <c r="I36" s="133"/>
      <c r="J36" s="131"/>
      <c r="K36" s="134"/>
      <c r="L36" s="131"/>
    </row>
    <row r="37" spans="1:12" ht="19.5" customHeight="1">
      <c r="A37" s="471" t="s">
        <v>208</v>
      </c>
      <c r="B37" s="471"/>
      <c r="C37" s="471"/>
      <c r="D37" s="130"/>
      <c r="E37" s="130">
        <f>SUM(E7:E36)</f>
        <v>421000</v>
      </c>
      <c r="F37" s="130">
        <f>SUM(F7:F36)</f>
        <v>33500</v>
      </c>
      <c r="G37" s="128">
        <f>E37+F37</f>
        <v>454500</v>
      </c>
      <c r="H37" s="130"/>
      <c r="I37" s="131"/>
      <c r="J37" s="131"/>
      <c r="K37" s="131"/>
      <c r="L37" s="131"/>
    </row>
    <row r="38" spans="1:12" ht="18" customHeight="1">
      <c r="A38" s="465" t="s">
        <v>209</v>
      </c>
      <c r="B38" s="442"/>
      <c r="C38" s="442"/>
      <c r="D38" s="442"/>
      <c r="E38" s="466"/>
      <c r="F38" s="466"/>
      <c r="G38" s="135">
        <f>E37+F37</f>
        <v>454500</v>
      </c>
      <c r="H38" s="136"/>
      <c r="I38" s="136"/>
      <c r="J38" s="136"/>
      <c r="K38" s="136"/>
      <c r="L38" s="136"/>
    </row>
    <row r="39" spans="1:12" ht="24.75" customHeight="1">
      <c r="A39" s="465" t="s">
        <v>210</v>
      </c>
      <c r="B39" s="442"/>
      <c r="C39" s="442"/>
      <c r="D39" s="442"/>
      <c r="E39" s="466"/>
      <c r="F39" s="466"/>
      <c r="G39" s="467" t="s">
        <v>451</v>
      </c>
      <c r="H39" s="468"/>
      <c r="I39" s="468"/>
      <c r="J39" s="468"/>
      <c r="K39" s="468"/>
      <c r="L39" s="468"/>
    </row>
    <row r="40" spans="1:12" ht="61.5" customHeight="1">
      <c r="A40" s="464" t="s">
        <v>211</v>
      </c>
      <c r="B40" s="464"/>
      <c r="C40" s="464"/>
      <c r="D40" s="464"/>
      <c r="E40" s="464"/>
      <c r="F40" s="464"/>
      <c r="G40" s="464"/>
      <c r="H40" s="464"/>
      <c r="I40" s="464"/>
      <c r="J40" s="464"/>
      <c r="K40" s="464"/>
      <c r="L40" s="464"/>
    </row>
    <row r="41" spans="1:10" ht="15.75" customHeight="1">
      <c r="A41" s="464" t="s">
        <v>212</v>
      </c>
      <c r="B41" s="464"/>
      <c r="G41" s="464" t="s">
        <v>213</v>
      </c>
      <c r="H41" s="464"/>
      <c r="I41" s="464"/>
      <c r="J41" s="280"/>
    </row>
    <row r="42" spans="1:12" ht="15.75" customHeight="1">
      <c r="A42" s="464" t="s">
        <v>214</v>
      </c>
      <c r="B42" s="464"/>
      <c r="G42" s="464" t="s">
        <v>215</v>
      </c>
      <c r="H42" s="464"/>
      <c r="I42" s="464"/>
      <c r="J42" s="469"/>
      <c r="K42" s="469"/>
      <c r="L42" s="469"/>
    </row>
    <row r="43" spans="1:10" ht="15.75">
      <c r="A43" s="464" t="s">
        <v>216</v>
      </c>
      <c r="B43" s="464"/>
      <c r="C43" s="137" t="s">
        <v>217</v>
      </c>
      <c r="G43" s="464" t="s">
        <v>218</v>
      </c>
      <c r="H43" s="464"/>
      <c r="I43" s="464"/>
      <c r="J43" s="280"/>
    </row>
    <row r="44" spans="1:5" ht="12.75">
      <c r="A44" s="119" t="s">
        <v>458</v>
      </c>
      <c r="E44" s="119" t="s">
        <v>502</v>
      </c>
    </row>
    <row r="45" ht="15">
      <c r="B45" s="138" t="s">
        <v>219</v>
      </c>
    </row>
    <row r="46" ht="12.75">
      <c r="C46" s="119" t="s">
        <v>220</v>
      </c>
    </row>
    <row r="47" ht="12.75">
      <c r="C47" s="119" t="s">
        <v>221</v>
      </c>
    </row>
    <row r="48" ht="12.75">
      <c r="C48" s="119" t="s">
        <v>446</v>
      </c>
    </row>
  </sheetData>
  <sheetProtection/>
  <mergeCells count="26">
    <mergeCell ref="A1:L1"/>
    <mergeCell ref="A2:C2"/>
    <mergeCell ref="A3:C3"/>
    <mergeCell ref="D3:F3"/>
    <mergeCell ref="A4:C4"/>
    <mergeCell ref="A5:A6"/>
    <mergeCell ref="B5:B6"/>
    <mergeCell ref="C5:C6"/>
    <mergeCell ref="D5:D6"/>
    <mergeCell ref="E5:E6"/>
    <mergeCell ref="F5:F6"/>
    <mergeCell ref="G5:G6"/>
    <mergeCell ref="H5:K5"/>
    <mergeCell ref="L5:L6"/>
    <mergeCell ref="A37:C37"/>
    <mergeCell ref="A38:F38"/>
    <mergeCell ref="A43:B43"/>
    <mergeCell ref="G43:I43"/>
    <mergeCell ref="A39:F39"/>
    <mergeCell ref="G39:L39"/>
    <mergeCell ref="A40:L40"/>
    <mergeCell ref="A41:B41"/>
    <mergeCell ref="G41:I41"/>
    <mergeCell ref="A42:B42"/>
    <mergeCell ref="G42:I42"/>
    <mergeCell ref="J42:L42"/>
  </mergeCells>
  <printOptions/>
  <pageMargins left="0.675" right="0.25" top="1.315" bottom="0.75" header="0.3" footer="0.3"/>
  <pageSetup horizontalDpi="600" verticalDpi="600" orientation="portrait" paperSize="9" scale="68" r:id="rId1"/>
</worksheet>
</file>

<file path=xl/worksheets/sheet5.xml><?xml version="1.0" encoding="utf-8"?>
<worksheet xmlns="http://schemas.openxmlformats.org/spreadsheetml/2006/main" xmlns:r="http://schemas.openxmlformats.org/officeDocument/2006/relationships">
  <dimension ref="A1:R90"/>
  <sheetViews>
    <sheetView view="pageBreakPreview" zoomScaleSheetLayoutView="100" zoomScalePageLayoutView="0" workbookViewId="0" topLeftCell="A1">
      <selection activeCell="N2" sqref="N2"/>
    </sheetView>
  </sheetViews>
  <sheetFormatPr defaultColWidth="9.140625" defaultRowHeight="15"/>
  <cols>
    <col min="1" max="1" width="4.7109375" style="119" customWidth="1"/>
    <col min="2" max="2" width="20.7109375" style="119" customWidth="1"/>
    <col min="3" max="3" width="9.28125" style="119" customWidth="1"/>
    <col min="4" max="4" width="15.140625" style="119" customWidth="1"/>
    <col min="5" max="5" width="7.57421875" style="119" customWidth="1"/>
    <col min="6" max="6" width="4.00390625" style="119" customWidth="1"/>
    <col min="7" max="7" width="8.57421875" style="119" customWidth="1"/>
    <col min="8" max="8" width="9.421875" style="119" customWidth="1"/>
    <col min="9" max="9" width="8.57421875" style="119" customWidth="1"/>
    <col min="10" max="11" width="9.140625" style="119" customWidth="1"/>
    <col min="12" max="12" width="6.140625" style="119" customWidth="1"/>
    <col min="13" max="13" width="8.8515625" style="119" customWidth="1"/>
    <col min="14" max="14" width="9.00390625" style="119" customWidth="1"/>
    <col min="15" max="15" width="9.8515625" style="119" customWidth="1"/>
    <col min="16" max="16" width="11.8515625" style="119" customWidth="1"/>
    <col min="17" max="16384" width="9.140625" style="119" customWidth="1"/>
  </cols>
  <sheetData>
    <row r="1" spans="1:16" ht="19.5" customHeight="1" thickBot="1">
      <c r="A1" s="472" t="s">
        <v>223</v>
      </c>
      <c r="B1" s="472"/>
      <c r="C1" s="472"/>
      <c r="D1" s="472"/>
      <c r="E1" s="472"/>
      <c r="F1" s="472"/>
      <c r="G1" s="472"/>
      <c r="H1" s="472"/>
      <c r="I1" s="472"/>
      <c r="J1" s="472"/>
      <c r="K1" s="472"/>
      <c r="L1" s="472"/>
      <c r="M1" s="472"/>
      <c r="N1" s="472"/>
      <c r="O1" s="472"/>
      <c r="P1" s="472"/>
    </row>
    <row r="2" spans="1:14" ht="30" customHeight="1" thickBot="1">
      <c r="A2" s="464" t="s">
        <v>193</v>
      </c>
      <c r="B2" s="464"/>
      <c r="C2" s="464"/>
      <c r="D2" s="120"/>
      <c r="E2" s="139" t="str">
        <f>'GPF  (2)'!D2</f>
        <v>June paid in July, 2022</v>
      </c>
      <c r="F2" s="140"/>
      <c r="G2" s="140"/>
      <c r="H2" s="140"/>
      <c r="I2" s="124"/>
      <c r="N2" s="122">
        <f>'GPF  (2)'!L2</f>
        <v>5</v>
      </c>
    </row>
    <row r="3" spans="5:9" ht="3" customHeight="1">
      <c r="E3" s="124"/>
      <c r="F3" s="124"/>
      <c r="G3" s="141"/>
      <c r="H3" s="141"/>
      <c r="I3" s="141"/>
    </row>
    <row r="4" spans="1:9" ht="18.75">
      <c r="A4" s="474" t="s">
        <v>194</v>
      </c>
      <c r="B4" s="474"/>
      <c r="C4" s="474"/>
      <c r="D4" s="123"/>
      <c r="E4" s="140" t="s">
        <v>195</v>
      </c>
      <c r="F4" s="140"/>
      <c r="G4" s="141"/>
      <c r="H4" s="141"/>
      <c r="I4" s="141"/>
    </row>
    <row r="5" spans="5:9" ht="7.5" customHeight="1" thickBot="1">
      <c r="E5" s="141"/>
      <c r="F5" s="141"/>
      <c r="G5" s="141"/>
      <c r="H5" s="141"/>
      <c r="I5" s="141"/>
    </row>
    <row r="6" spans="1:9" ht="16.5" customHeight="1" thickBot="1">
      <c r="A6" s="510" t="s">
        <v>224</v>
      </c>
      <c r="B6" s="510"/>
      <c r="C6" s="510"/>
      <c r="D6" s="511"/>
      <c r="E6" s="512" t="s">
        <v>396</v>
      </c>
      <c r="F6" s="513"/>
      <c r="G6" s="513"/>
      <c r="H6" s="513"/>
      <c r="I6" s="514"/>
    </row>
    <row r="7" ht="4.5" customHeight="1"/>
    <row r="8" spans="1:5" ht="16.5" customHeight="1">
      <c r="A8" s="474" t="s">
        <v>196</v>
      </c>
      <c r="B8" s="474"/>
      <c r="C8" s="474"/>
      <c r="D8" s="123"/>
      <c r="E8" s="142" t="s">
        <v>197</v>
      </c>
    </row>
    <row r="9" ht="9.75" customHeight="1" thickBot="1"/>
    <row r="10" spans="1:18" ht="24" customHeight="1" thickBot="1">
      <c r="A10" s="490" t="s">
        <v>0</v>
      </c>
      <c r="B10" s="492" t="s">
        <v>2</v>
      </c>
      <c r="C10" s="497" t="s">
        <v>198</v>
      </c>
      <c r="D10" s="508" t="s">
        <v>225</v>
      </c>
      <c r="E10" s="515" t="s">
        <v>226</v>
      </c>
      <c r="F10" s="497" t="s">
        <v>8</v>
      </c>
      <c r="G10" s="498"/>
      <c r="H10" s="499" t="s">
        <v>227</v>
      </c>
      <c r="I10" s="508" t="s">
        <v>119</v>
      </c>
      <c r="J10" s="501" t="s">
        <v>228</v>
      </c>
      <c r="K10" s="501" t="s">
        <v>395</v>
      </c>
      <c r="L10" s="517" t="s">
        <v>202</v>
      </c>
      <c r="M10" s="518"/>
      <c r="N10" s="518"/>
      <c r="O10" s="519"/>
      <c r="P10" s="494" t="s">
        <v>203</v>
      </c>
      <c r="Q10" s="127"/>
      <c r="R10" s="127"/>
    </row>
    <row r="11" spans="1:18" ht="48.75" customHeight="1" thickBot="1">
      <c r="A11" s="491"/>
      <c r="B11" s="493"/>
      <c r="C11" s="503"/>
      <c r="D11" s="509"/>
      <c r="E11" s="516"/>
      <c r="F11" s="143" t="s">
        <v>229</v>
      </c>
      <c r="G11" s="144" t="s">
        <v>230</v>
      </c>
      <c r="H11" s="500"/>
      <c r="I11" s="520"/>
      <c r="J11" s="502"/>
      <c r="K11" s="502"/>
      <c r="L11" s="145" t="s">
        <v>204</v>
      </c>
      <c r="M11" s="146" t="s">
        <v>205</v>
      </c>
      <c r="N11" s="146" t="s">
        <v>206</v>
      </c>
      <c r="O11" s="146" t="s">
        <v>207</v>
      </c>
      <c r="P11" s="495"/>
      <c r="Q11" s="127"/>
      <c r="R11" s="127"/>
    </row>
    <row r="12" spans="1:16" ht="15" customHeight="1">
      <c r="A12" s="147">
        <v>1</v>
      </c>
      <c r="B12" s="47" t="str">
        <f>'Sept.2022'!C5</f>
        <v>Sh. Rajendra Kumar Meena</v>
      </c>
      <c r="C12" s="47" t="str">
        <f>'Sept.2022'!D5</f>
        <v>VP </v>
      </c>
      <c r="D12" s="282" t="s">
        <v>444</v>
      </c>
      <c r="E12" s="149"/>
      <c r="F12" s="150">
        <f>'Sept.2022'!E5</f>
        <v>10</v>
      </c>
      <c r="G12" s="150">
        <f>'Sept.2022'!J5</f>
        <v>75400</v>
      </c>
      <c r="H12" s="3">
        <f>ROUND(G12*34%,0)</f>
        <v>25636</v>
      </c>
      <c r="I12" s="151">
        <f>G12+H12</f>
        <v>101036</v>
      </c>
      <c r="J12" s="3">
        <f>ROUND(I12*10%,0)</f>
        <v>10104</v>
      </c>
      <c r="K12" s="3">
        <f>ROUND(I12*14%,0)</f>
        <v>14145</v>
      </c>
      <c r="L12" s="285"/>
      <c r="M12" s="286"/>
      <c r="N12" s="286"/>
      <c r="O12" s="286"/>
      <c r="P12" s="154"/>
    </row>
    <row r="13" spans="1:16" ht="15" customHeight="1">
      <c r="A13" s="147">
        <v>2</v>
      </c>
      <c r="B13" s="30" t="str">
        <f>'Sept.2022'!C8</f>
        <v>Mr. B. S. Indolia</v>
      </c>
      <c r="C13" s="30" t="str">
        <f>'Sept.2022'!D8</f>
        <v>PGT</v>
      </c>
      <c r="D13" s="282" t="s">
        <v>397</v>
      </c>
      <c r="E13" s="149"/>
      <c r="F13" s="150">
        <f>'Sept.2022'!E8</f>
        <v>10</v>
      </c>
      <c r="G13" s="150">
        <f>'Sept.2022'!J8</f>
        <v>71100</v>
      </c>
      <c r="H13" s="3">
        <f aca="true" t="shared" si="0" ref="H13:H60">ROUND(G13*34%,0)</f>
        <v>24174</v>
      </c>
      <c r="I13" s="151">
        <f aca="true" t="shared" si="1" ref="I13:I60">G13+H13</f>
        <v>95274</v>
      </c>
      <c r="J13" s="3">
        <f aca="true" t="shared" si="2" ref="J13:J60">ROUND(I13*10%,0)</f>
        <v>9527</v>
      </c>
      <c r="K13" s="3">
        <f aca="true" t="shared" si="3" ref="K13:K60">ROUND(I13*14%,0)</f>
        <v>13338</v>
      </c>
      <c r="L13" s="152"/>
      <c r="M13" s="153"/>
      <c r="N13" s="155"/>
      <c r="O13" s="153"/>
      <c r="P13" s="154"/>
    </row>
    <row r="14" spans="1:16" ht="15" customHeight="1">
      <c r="A14" s="147">
        <v>3</v>
      </c>
      <c r="B14" s="30" t="str">
        <f>'Sept.2022'!C9</f>
        <v>Smt. Neelam Sharma</v>
      </c>
      <c r="C14" s="30" t="str">
        <f>'Sept.2022'!D9</f>
        <v>PGT</v>
      </c>
      <c r="D14" s="282" t="s">
        <v>398</v>
      </c>
      <c r="E14" s="156"/>
      <c r="F14" s="150">
        <f>'Sept.2022'!E9</f>
        <v>8</v>
      </c>
      <c r="G14" s="150">
        <f>'Sept.2022'!J9</f>
        <v>64100</v>
      </c>
      <c r="H14" s="3">
        <f t="shared" si="0"/>
        <v>21794</v>
      </c>
      <c r="I14" s="151">
        <f t="shared" si="1"/>
        <v>85894</v>
      </c>
      <c r="J14" s="3">
        <f t="shared" si="2"/>
        <v>8589</v>
      </c>
      <c r="K14" s="3">
        <f t="shared" si="3"/>
        <v>12025</v>
      </c>
      <c r="L14" s="152"/>
      <c r="M14" s="153"/>
      <c r="N14" s="153"/>
      <c r="O14" s="153"/>
      <c r="P14" s="154"/>
    </row>
    <row r="15" spans="1:16" ht="15" customHeight="1">
      <c r="A15" s="147">
        <v>4</v>
      </c>
      <c r="B15" s="30" t="str">
        <f>'Sept.2022'!C10</f>
        <v>Mrs. Neha Tyagi</v>
      </c>
      <c r="C15" s="30" t="str">
        <f>'Sept.2022'!D10</f>
        <v>PGT</v>
      </c>
      <c r="D15" s="283" t="s">
        <v>443</v>
      </c>
      <c r="E15" s="156"/>
      <c r="F15" s="150">
        <f>'Sept.2022'!E10</f>
        <v>10</v>
      </c>
      <c r="G15" s="150">
        <f>'Sept.2022'!J10</f>
        <v>75400</v>
      </c>
      <c r="H15" s="3">
        <f t="shared" si="0"/>
        <v>25636</v>
      </c>
      <c r="I15" s="151">
        <f t="shared" si="1"/>
        <v>101036</v>
      </c>
      <c r="J15" s="3">
        <f t="shared" si="2"/>
        <v>10104</v>
      </c>
      <c r="K15" s="3">
        <f t="shared" si="3"/>
        <v>14145</v>
      </c>
      <c r="L15" s="285"/>
      <c r="M15" s="286"/>
      <c r="N15" s="286"/>
      <c r="O15" s="286"/>
      <c r="P15" s="154"/>
    </row>
    <row r="16" spans="1:16" ht="15" customHeight="1">
      <c r="A16" s="147">
        <v>5</v>
      </c>
      <c r="B16" s="30" t="str">
        <f>'Sept.2022'!C11</f>
        <v>Sh. Satish Chandra Jangir</v>
      </c>
      <c r="C16" s="30" t="str">
        <f>'Sept.2022'!D11</f>
        <v>PGT</v>
      </c>
      <c r="D16" s="282" t="s">
        <v>399</v>
      </c>
      <c r="E16" s="156"/>
      <c r="F16" s="150">
        <f>'Sept.2022'!E11</f>
        <v>10</v>
      </c>
      <c r="G16" s="150">
        <f>'Sept.2022'!J11</f>
        <v>75400</v>
      </c>
      <c r="H16" s="3">
        <f t="shared" si="0"/>
        <v>25636</v>
      </c>
      <c r="I16" s="151">
        <f t="shared" si="1"/>
        <v>101036</v>
      </c>
      <c r="J16" s="3">
        <f t="shared" si="2"/>
        <v>10104</v>
      </c>
      <c r="K16" s="3">
        <f t="shared" si="3"/>
        <v>14145</v>
      </c>
      <c r="L16" s="152"/>
      <c r="M16" s="153"/>
      <c r="N16" s="153"/>
      <c r="O16" s="153"/>
      <c r="P16" s="154"/>
    </row>
    <row r="17" spans="1:16" ht="15" customHeight="1">
      <c r="A17" s="147">
        <v>6</v>
      </c>
      <c r="B17" s="29" t="str">
        <f>'Sept.2022'!C14</f>
        <v>Mrs. Neelam Kunjawal</v>
      </c>
      <c r="C17" s="29" t="str">
        <f>'Sept.2022'!D14</f>
        <v>PGT</v>
      </c>
      <c r="D17" s="282" t="s">
        <v>400</v>
      </c>
      <c r="E17" s="156"/>
      <c r="F17" s="150">
        <f>'Sept.2022'!E14</f>
        <v>10</v>
      </c>
      <c r="G17" s="150">
        <f>'Sept.2022'!J14</f>
        <v>77700</v>
      </c>
      <c r="H17" s="3">
        <f t="shared" si="0"/>
        <v>26418</v>
      </c>
      <c r="I17" s="151">
        <f t="shared" si="1"/>
        <v>104118</v>
      </c>
      <c r="J17" s="3">
        <f t="shared" si="2"/>
        <v>10412</v>
      </c>
      <c r="K17" s="3">
        <f t="shared" si="3"/>
        <v>14577</v>
      </c>
      <c r="L17" s="152"/>
      <c r="M17" s="157"/>
      <c r="N17" s="153"/>
      <c r="O17" s="153"/>
      <c r="P17" s="154"/>
    </row>
    <row r="18" spans="1:16" ht="15" customHeight="1">
      <c r="A18" s="147">
        <v>7</v>
      </c>
      <c r="B18" s="148" t="str">
        <f>'Sept.2022'!C16</f>
        <v>Smt. Prem Bai</v>
      </c>
      <c r="C18" s="148" t="str">
        <f>'Sept.2022'!D16</f>
        <v>PGT</v>
      </c>
      <c r="D18" s="282" t="s">
        <v>401</v>
      </c>
      <c r="E18" s="156"/>
      <c r="F18" s="150">
        <f>'Sept.2022'!E16</f>
        <v>10</v>
      </c>
      <c r="G18" s="150">
        <f>'Sept.2022'!J16</f>
        <v>75400</v>
      </c>
      <c r="H18" s="3">
        <f t="shared" si="0"/>
        <v>25636</v>
      </c>
      <c r="I18" s="151">
        <f t="shared" si="1"/>
        <v>101036</v>
      </c>
      <c r="J18" s="3">
        <f t="shared" si="2"/>
        <v>10104</v>
      </c>
      <c r="K18" s="3">
        <f t="shared" si="3"/>
        <v>14145</v>
      </c>
      <c r="L18" s="152"/>
      <c r="M18" s="157"/>
      <c r="N18" s="153"/>
      <c r="O18" s="153"/>
      <c r="P18" s="154"/>
    </row>
    <row r="19" spans="1:16" ht="15" customHeight="1">
      <c r="A19" s="147">
        <v>8</v>
      </c>
      <c r="B19" s="148" t="str">
        <f>'Sept.2022'!C17</f>
        <v>Mrs. Suman Meena</v>
      </c>
      <c r="C19" s="148" t="str">
        <f>'Sept.2022'!D17</f>
        <v>PGT</v>
      </c>
      <c r="D19" s="282" t="s">
        <v>402</v>
      </c>
      <c r="E19" s="156"/>
      <c r="F19" s="150">
        <f>'Sept.2022'!E17</f>
        <v>8</v>
      </c>
      <c r="G19" s="150">
        <f>'Sept.2022'!J17</f>
        <v>71100</v>
      </c>
      <c r="H19" s="3">
        <f t="shared" si="0"/>
        <v>24174</v>
      </c>
      <c r="I19" s="151">
        <f t="shared" si="1"/>
        <v>95274</v>
      </c>
      <c r="J19" s="3">
        <f t="shared" si="2"/>
        <v>9527</v>
      </c>
      <c r="K19" s="3">
        <f t="shared" si="3"/>
        <v>13338</v>
      </c>
      <c r="L19" s="152"/>
      <c r="M19" s="153"/>
      <c r="N19" s="153"/>
      <c r="O19" s="153"/>
      <c r="P19" s="154"/>
    </row>
    <row r="20" spans="1:16" ht="15" customHeight="1">
      <c r="A20" s="147">
        <v>9</v>
      </c>
      <c r="B20" s="148" t="str">
        <f>'Sept.2022'!C18</f>
        <v>Sh. Ram Niwas Meena</v>
      </c>
      <c r="C20" s="148" t="str">
        <f>'Sept.2022'!D18</f>
        <v>PGT</v>
      </c>
      <c r="D20" s="283" t="s">
        <v>440</v>
      </c>
      <c r="E20" s="156"/>
      <c r="F20" s="150">
        <f>'Sept.2022'!E18</f>
        <v>8</v>
      </c>
      <c r="G20" s="150">
        <f>'Sept.2022'!J18</f>
        <v>70000</v>
      </c>
      <c r="H20" s="3">
        <f t="shared" si="0"/>
        <v>23800</v>
      </c>
      <c r="I20" s="151">
        <f t="shared" si="1"/>
        <v>93800</v>
      </c>
      <c r="J20" s="3">
        <f t="shared" si="2"/>
        <v>9380</v>
      </c>
      <c r="K20" s="3">
        <f t="shared" si="3"/>
        <v>13132</v>
      </c>
      <c r="L20" s="285"/>
      <c r="M20" s="286"/>
      <c r="N20" s="286"/>
      <c r="O20" s="286"/>
      <c r="P20" s="154"/>
    </row>
    <row r="21" spans="1:16" ht="15" customHeight="1">
      <c r="A21" s="147">
        <v>10</v>
      </c>
      <c r="B21" s="148" t="str">
        <f>'Sept.2022'!C19</f>
        <v>Sh. Neelkant Verma</v>
      </c>
      <c r="C21" s="148" t="str">
        <f>'Sept.2022'!D19</f>
        <v>PGT</v>
      </c>
      <c r="D21" s="282" t="s">
        <v>403</v>
      </c>
      <c r="E21" s="156"/>
      <c r="F21" s="150">
        <f>'Sept.2022'!E19</f>
        <v>8</v>
      </c>
      <c r="G21" s="150">
        <f>'Sept.2022'!J19</f>
        <v>60400</v>
      </c>
      <c r="H21" s="3">
        <f t="shared" si="0"/>
        <v>20536</v>
      </c>
      <c r="I21" s="151">
        <f t="shared" si="1"/>
        <v>80936</v>
      </c>
      <c r="J21" s="3">
        <f t="shared" si="2"/>
        <v>8094</v>
      </c>
      <c r="K21" s="3">
        <f t="shared" si="3"/>
        <v>11331</v>
      </c>
      <c r="L21" s="152"/>
      <c r="M21" s="153"/>
      <c r="N21" s="153"/>
      <c r="O21" s="153"/>
      <c r="P21" s="154"/>
    </row>
    <row r="22" spans="1:16" ht="15" customHeight="1">
      <c r="A22" s="147">
        <v>11</v>
      </c>
      <c r="B22" s="148" t="str">
        <f>'Sept.2022'!C20</f>
        <v>Sh. Ratan Kumar Rana</v>
      </c>
      <c r="C22" s="148" t="str">
        <f>'Sept.2022'!D20</f>
        <v>PGT</v>
      </c>
      <c r="D22" s="282" t="s">
        <v>404</v>
      </c>
      <c r="E22" s="158"/>
      <c r="F22" s="150">
        <f>'Sept.2022'!E20</f>
        <v>10</v>
      </c>
      <c r="G22" s="150">
        <f>'Sept.2022'!J20</f>
        <v>73200</v>
      </c>
      <c r="H22" s="3">
        <f t="shared" si="0"/>
        <v>24888</v>
      </c>
      <c r="I22" s="151">
        <f t="shared" si="1"/>
        <v>98088</v>
      </c>
      <c r="J22" s="3">
        <f t="shared" si="2"/>
        <v>9809</v>
      </c>
      <c r="K22" s="3">
        <f t="shared" si="3"/>
        <v>13732</v>
      </c>
      <c r="L22" s="152"/>
      <c r="M22" s="153"/>
      <c r="N22" s="153"/>
      <c r="O22" s="153"/>
      <c r="P22" s="154"/>
    </row>
    <row r="23" spans="1:16" ht="15" customHeight="1">
      <c r="A23" s="147">
        <v>12</v>
      </c>
      <c r="B23" s="148" t="str">
        <f>'Sept.2022'!C23</f>
        <v>Mr. Durga Lal Raigar</v>
      </c>
      <c r="C23" s="148" t="str">
        <f>'Sept.2022'!D23</f>
        <v>TGT</v>
      </c>
      <c r="D23" s="282" t="s">
        <v>405</v>
      </c>
      <c r="E23" s="156"/>
      <c r="F23" s="150">
        <f>'Sept.2022'!E23</f>
        <v>7</v>
      </c>
      <c r="G23" s="150">
        <f>'Sept.2022'!J23</f>
        <v>53600</v>
      </c>
      <c r="H23" s="3">
        <f t="shared" si="0"/>
        <v>18224</v>
      </c>
      <c r="I23" s="151">
        <f t="shared" si="1"/>
        <v>71824</v>
      </c>
      <c r="J23" s="3">
        <f t="shared" si="2"/>
        <v>7182</v>
      </c>
      <c r="K23" s="3">
        <f t="shared" si="3"/>
        <v>10055</v>
      </c>
      <c r="L23" s="152"/>
      <c r="M23" s="153"/>
      <c r="N23" s="153"/>
      <c r="O23" s="153"/>
      <c r="P23" s="154"/>
    </row>
    <row r="24" spans="1:16" ht="15" customHeight="1">
      <c r="A24" s="147">
        <v>13</v>
      </c>
      <c r="B24" s="148" t="str">
        <f>'Sept.2022'!C24</f>
        <v>Mr. Kuldeep Kavia</v>
      </c>
      <c r="C24" s="148" t="str">
        <f>'Sept.2022'!D24</f>
        <v>TGT</v>
      </c>
      <c r="D24" s="282" t="s">
        <v>406</v>
      </c>
      <c r="E24" s="156"/>
      <c r="F24" s="150">
        <f>'Sept.2022'!E24</f>
        <v>7</v>
      </c>
      <c r="G24" s="150">
        <f>'Sept.2022'!J24</f>
        <v>55200</v>
      </c>
      <c r="H24" s="3">
        <f t="shared" si="0"/>
        <v>18768</v>
      </c>
      <c r="I24" s="151">
        <f t="shared" si="1"/>
        <v>73968</v>
      </c>
      <c r="J24" s="3">
        <f t="shared" si="2"/>
        <v>7397</v>
      </c>
      <c r="K24" s="3">
        <f t="shared" si="3"/>
        <v>10356</v>
      </c>
      <c r="L24" s="152"/>
      <c r="M24" s="153"/>
      <c r="N24" s="153"/>
      <c r="O24" s="153"/>
      <c r="P24" s="154"/>
    </row>
    <row r="25" spans="1:16" ht="15" customHeight="1">
      <c r="A25" s="147">
        <v>14</v>
      </c>
      <c r="B25" s="148" t="str">
        <f>'Sept.2022'!C25</f>
        <v>Mrs Sanyogita Arora</v>
      </c>
      <c r="C25" s="148" t="str">
        <f>'Sept.2022'!D25</f>
        <v>TGT</v>
      </c>
      <c r="D25" s="282" t="s">
        <v>407</v>
      </c>
      <c r="E25" s="156"/>
      <c r="F25" s="150">
        <f>'Sept.2022'!E25</f>
        <v>7</v>
      </c>
      <c r="G25" s="150">
        <f>'Sept.2022'!J25</f>
        <v>74300</v>
      </c>
      <c r="H25" s="3">
        <f t="shared" si="0"/>
        <v>25262</v>
      </c>
      <c r="I25" s="151">
        <f t="shared" si="1"/>
        <v>99562</v>
      </c>
      <c r="J25" s="3">
        <f t="shared" si="2"/>
        <v>9956</v>
      </c>
      <c r="K25" s="3">
        <f t="shared" si="3"/>
        <v>13939</v>
      </c>
      <c r="L25" s="152"/>
      <c r="M25" s="153"/>
      <c r="N25" s="153"/>
      <c r="O25" s="153"/>
      <c r="P25" s="154"/>
    </row>
    <row r="26" spans="1:16" ht="15" customHeight="1">
      <c r="A26" s="147">
        <v>15</v>
      </c>
      <c r="B26" s="148" t="str">
        <f>'Sept.2022'!C26</f>
        <v>Ms Sarita Janu</v>
      </c>
      <c r="C26" s="148" t="str">
        <f>'Sept.2022'!D26</f>
        <v>TGT</v>
      </c>
      <c r="D26" s="282" t="s">
        <v>408</v>
      </c>
      <c r="E26" s="156"/>
      <c r="F26" s="150">
        <f>'Sept.2022'!E26</f>
        <v>8</v>
      </c>
      <c r="G26" s="150">
        <f>'Sept.2022'!J26</f>
        <v>68000</v>
      </c>
      <c r="H26" s="3">
        <f t="shared" si="0"/>
        <v>23120</v>
      </c>
      <c r="I26" s="151">
        <f t="shared" si="1"/>
        <v>91120</v>
      </c>
      <c r="J26" s="3">
        <f t="shared" si="2"/>
        <v>9112</v>
      </c>
      <c r="K26" s="3">
        <f t="shared" si="3"/>
        <v>12757</v>
      </c>
      <c r="L26" s="152"/>
      <c r="M26" s="153"/>
      <c r="N26" s="153"/>
      <c r="O26" s="153"/>
      <c r="P26" s="154"/>
    </row>
    <row r="27" spans="1:16" ht="15" customHeight="1">
      <c r="A27" s="147">
        <v>16</v>
      </c>
      <c r="B27" s="148" t="str">
        <f>'Sept.2022'!C27</f>
        <v>Smt. Shikha Garg</v>
      </c>
      <c r="C27" s="148" t="str">
        <f>'Sept.2022'!D27</f>
        <v>TGT</v>
      </c>
      <c r="D27" s="282" t="s">
        <v>409</v>
      </c>
      <c r="E27" s="156"/>
      <c r="F27" s="150">
        <f>'Sept.2022'!E27</f>
        <v>8</v>
      </c>
      <c r="G27" s="150">
        <f>'Sept.2022'!J27</f>
        <v>68000</v>
      </c>
      <c r="H27" s="3">
        <f t="shared" si="0"/>
        <v>23120</v>
      </c>
      <c r="I27" s="151">
        <f t="shared" si="1"/>
        <v>91120</v>
      </c>
      <c r="J27" s="3">
        <f t="shared" si="2"/>
        <v>9112</v>
      </c>
      <c r="K27" s="3">
        <f t="shared" si="3"/>
        <v>12757</v>
      </c>
      <c r="L27" s="152"/>
      <c r="M27" s="153"/>
      <c r="N27" s="153"/>
      <c r="O27" s="153"/>
      <c r="P27" s="154"/>
    </row>
    <row r="28" spans="1:16" ht="15" customHeight="1">
      <c r="A28" s="147">
        <v>17</v>
      </c>
      <c r="B28" s="148" t="str">
        <f>'Sept.2022'!C28</f>
        <v>Sh. Satish Chand Meena</v>
      </c>
      <c r="C28" s="148" t="str">
        <f>'Sept.2022'!D28</f>
        <v>TGT</v>
      </c>
      <c r="D28" s="282" t="s">
        <v>410</v>
      </c>
      <c r="E28" s="156"/>
      <c r="F28" s="150">
        <f>'Sept.2022'!E28</f>
        <v>7</v>
      </c>
      <c r="G28" s="150">
        <f>'Sept.2022'!J28</f>
        <v>53600</v>
      </c>
      <c r="H28" s="3">
        <f t="shared" si="0"/>
        <v>18224</v>
      </c>
      <c r="I28" s="151">
        <f t="shared" si="1"/>
        <v>71824</v>
      </c>
      <c r="J28" s="3">
        <f t="shared" si="2"/>
        <v>7182</v>
      </c>
      <c r="K28" s="3">
        <f t="shared" si="3"/>
        <v>10055</v>
      </c>
      <c r="L28" s="152"/>
      <c r="M28" s="153"/>
      <c r="N28" s="153"/>
      <c r="O28" s="153"/>
      <c r="P28" s="154"/>
    </row>
    <row r="29" spans="1:16" ht="15" customHeight="1">
      <c r="A29" s="147">
        <v>18</v>
      </c>
      <c r="B29" s="148" t="str">
        <f>'Sept.2022'!C29</f>
        <v>Smt. Jyoti</v>
      </c>
      <c r="C29" s="148" t="str">
        <f>'Sept.2022'!D29</f>
        <v>TGT</v>
      </c>
      <c r="D29" s="282" t="s">
        <v>411</v>
      </c>
      <c r="E29" s="156"/>
      <c r="F29" s="150">
        <f>'Sept.2022'!E29</f>
        <v>7</v>
      </c>
      <c r="G29" s="150">
        <f>'Sept.2022'!J29</f>
        <v>53600</v>
      </c>
      <c r="H29" s="3">
        <f t="shared" si="0"/>
        <v>18224</v>
      </c>
      <c r="I29" s="151">
        <f t="shared" si="1"/>
        <v>71824</v>
      </c>
      <c r="J29" s="3">
        <f t="shared" si="2"/>
        <v>7182</v>
      </c>
      <c r="K29" s="3">
        <f t="shared" si="3"/>
        <v>10055</v>
      </c>
      <c r="L29" s="152"/>
      <c r="M29" s="153"/>
      <c r="N29" s="153"/>
      <c r="O29" s="153"/>
      <c r="P29" s="154"/>
    </row>
    <row r="30" spans="1:16" ht="15" customHeight="1">
      <c r="A30" s="147">
        <v>19</v>
      </c>
      <c r="B30" s="148" t="str">
        <f>'Sept.2022'!C30</f>
        <v>Mr. Mukesh Kumar Sharma</v>
      </c>
      <c r="C30" s="148" t="str">
        <f>'Sept.2022'!D30</f>
        <v>TGT</v>
      </c>
      <c r="D30" s="282" t="s">
        <v>412</v>
      </c>
      <c r="E30" s="156"/>
      <c r="F30" s="150">
        <f>'Sept.2022'!E30</f>
        <v>7</v>
      </c>
      <c r="G30" s="150">
        <f>'Sept.2022'!J30</f>
        <v>53600</v>
      </c>
      <c r="H30" s="3">
        <f t="shared" si="0"/>
        <v>18224</v>
      </c>
      <c r="I30" s="151">
        <f t="shared" si="1"/>
        <v>71824</v>
      </c>
      <c r="J30" s="3">
        <f t="shared" si="2"/>
        <v>7182</v>
      </c>
      <c r="K30" s="3">
        <f t="shared" si="3"/>
        <v>10055</v>
      </c>
      <c r="L30" s="152"/>
      <c r="M30" s="153"/>
      <c r="N30" s="153"/>
      <c r="O30" s="153"/>
      <c r="P30" s="154"/>
    </row>
    <row r="31" spans="1:16" ht="15" customHeight="1">
      <c r="A31" s="147">
        <v>20</v>
      </c>
      <c r="B31" s="148" t="str">
        <f>'Sept.2022'!C31</f>
        <v>Mr. Pankaj</v>
      </c>
      <c r="C31" s="148" t="str">
        <f>'Sept.2022'!D31</f>
        <v>TGT</v>
      </c>
      <c r="D31" s="282" t="s">
        <v>413</v>
      </c>
      <c r="E31" s="156"/>
      <c r="F31" s="150">
        <f>'Sept.2022'!E31</f>
        <v>8</v>
      </c>
      <c r="G31" s="150">
        <f>'Sept.2022'!J31</f>
        <v>66000</v>
      </c>
      <c r="H31" s="3">
        <f t="shared" si="0"/>
        <v>22440</v>
      </c>
      <c r="I31" s="151">
        <f t="shared" si="1"/>
        <v>88440</v>
      </c>
      <c r="J31" s="3">
        <f t="shared" si="2"/>
        <v>8844</v>
      </c>
      <c r="K31" s="3">
        <f t="shared" si="3"/>
        <v>12382</v>
      </c>
      <c r="L31" s="152"/>
      <c r="M31" s="153"/>
      <c r="N31" s="153"/>
      <c r="O31" s="153"/>
      <c r="P31" s="154"/>
    </row>
    <row r="32" spans="1:16" ht="15" customHeight="1">
      <c r="A32" s="147">
        <v>21</v>
      </c>
      <c r="B32" s="148" t="str">
        <f>'Sept.2022'!C32</f>
        <v>Smt. Rashmi Maharania</v>
      </c>
      <c r="C32" s="148" t="str">
        <f>'Sept.2022'!D32</f>
        <v>TGT</v>
      </c>
      <c r="D32" s="282" t="s">
        <v>414</v>
      </c>
      <c r="E32" s="156"/>
      <c r="F32" s="150">
        <f>'Sept.2022'!E32</f>
        <v>7</v>
      </c>
      <c r="G32" s="150">
        <f>'Sept.2022'!J32</f>
        <v>68000</v>
      </c>
      <c r="H32" s="3">
        <f t="shared" si="0"/>
        <v>23120</v>
      </c>
      <c r="I32" s="151">
        <f t="shared" si="1"/>
        <v>91120</v>
      </c>
      <c r="J32" s="3">
        <f t="shared" si="2"/>
        <v>9112</v>
      </c>
      <c r="K32" s="3">
        <f t="shared" si="3"/>
        <v>12757</v>
      </c>
      <c r="L32" s="152"/>
      <c r="M32" s="153"/>
      <c r="N32" s="153"/>
      <c r="O32" s="153"/>
      <c r="P32" s="154"/>
    </row>
    <row r="33" spans="1:16" ht="15" customHeight="1">
      <c r="A33" s="147">
        <v>22</v>
      </c>
      <c r="B33" s="148" t="str">
        <f>'Sept.2022'!C33</f>
        <v>Mr. Neeraj Kumar Sharma</v>
      </c>
      <c r="C33" s="148" t="str">
        <f>'Sept.2022'!D33</f>
        <v>TGT</v>
      </c>
      <c r="D33" s="282" t="s">
        <v>415</v>
      </c>
      <c r="E33" s="156"/>
      <c r="F33" s="150">
        <f>'Sept.2022'!E33</f>
        <v>8</v>
      </c>
      <c r="G33" s="150">
        <f>'Sept.2022'!J33</f>
        <v>66000</v>
      </c>
      <c r="H33" s="3">
        <f t="shared" si="0"/>
        <v>22440</v>
      </c>
      <c r="I33" s="151">
        <f t="shared" si="1"/>
        <v>88440</v>
      </c>
      <c r="J33" s="3">
        <f t="shared" si="2"/>
        <v>8844</v>
      </c>
      <c r="K33" s="3">
        <f t="shared" si="3"/>
        <v>12382</v>
      </c>
      <c r="L33" s="152"/>
      <c r="M33" s="153"/>
      <c r="N33" s="153"/>
      <c r="O33" s="153"/>
      <c r="P33" s="154"/>
    </row>
    <row r="34" spans="1:16" ht="15" customHeight="1">
      <c r="A34" s="147">
        <v>23</v>
      </c>
      <c r="B34" s="148" t="str">
        <f>'Sept.2022'!C38</f>
        <v>Mr. Arvind Kumar Sharma</v>
      </c>
      <c r="C34" s="148" t="str">
        <f>'Sept.2022'!D38</f>
        <v>TGT</v>
      </c>
      <c r="D34" s="282" t="s">
        <v>416</v>
      </c>
      <c r="E34" s="156"/>
      <c r="F34" s="150">
        <f>'Sept.2022'!E38</f>
        <v>7</v>
      </c>
      <c r="G34" s="150">
        <f>'Sept.2022'!J38</f>
        <v>68000</v>
      </c>
      <c r="H34" s="3">
        <f t="shared" si="0"/>
        <v>23120</v>
      </c>
      <c r="I34" s="151">
        <f t="shared" si="1"/>
        <v>91120</v>
      </c>
      <c r="J34" s="3">
        <f t="shared" si="2"/>
        <v>9112</v>
      </c>
      <c r="K34" s="3">
        <f t="shared" si="3"/>
        <v>12757</v>
      </c>
      <c r="L34" s="152"/>
      <c r="M34" s="153"/>
      <c r="N34" s="153"/>
      <c r="O34" s="153"/>
      <c r="P34" s="154"/>
    </row>
    <row r="35" spans="1:16" ht="15" customHeight="1">
      <c r="A35" s="147">
        <v>24</v>
      </c>
      <c r="B35" s="148" t="str">
        <f>'Sept.2022'!C39</f>
        <v>Sh. Jitendra Kumar Chauhan</v>
      </c>
      <c r="C35" s="148" t="str">
        <f>'Sept.2022'!D39</f>
        <v>TGT</v>
      </c>
      <c r="D35" s="283" t="s">
        <v>435</v>
      </c>
      <c r="E35" s="156"/>
      <c r="F35" s="150">
        <f>'Sept.2022'!E39</f>
        <v>7</v>
      </c>
      <c r="G35" s="150">
        <f>'Sept.2022'!J39</f>
        <v>55200</v>
      </c>
      <c r="H35" s="3">
        <f t="shared" si="0"/>
        <v>18768</v>
      </c>
      <c r="I35" s="151">
        <f t="shared" si="1"/>
        <v>73968</v>
      </c>
      <c r="J35" s="3">
        <f t="shared" si="2"/>
        <v>7397</v>
      </c>
      <c r="K35" s="3">
        <f t="shared" si="3"/>
        <v>10356</v>
      </c>
      <c r="L35" s="152"/>
      <c r="M35" s="153"/>
      <c r="N35" s="153"/>
      <c r="O35" s="153"/>
      <c r="P35" s="154"/>
    </row>
    <row r="36" spans="1:16" ht="15" customHeight="1">
      <c r="A36" s="147">
        <v>25</v>
      </c>
      <c r="B36" s="148" t="str">
        <f>'Sept.2022'!C40</f>
        <v>Smt. Mamta Meena</v>
      </c>
      <c r="C36" s="148" t="str">
        <f>'Sept.2022'!D40</f>
        <v>TGT</v>
      </c>
      <c r="D36" s="283" t="s">
        <v>436</v>
      </c>
      <c r="E36" s="156"/>
      <c r="F36" s="150">
        <f>'Sept.2022'!E40</f>
        <v>7</v>
      </c>
      <c r="G36" s="150">
        <f>'Sept.2022'!J40</f>
        <v>56900</v>
      </c>
      <c r="H36" s="3">
        <f t="shared" si="0"/>
        <v>19346</v>
      </c>
      <c r="I36" s="151">
        <f t="shared" si="1"/>
        <v>76246</v>
      </c>
      <c r="J36" s="3">
        <f t="shared" si="2"/>
        <v>7625</v>
      </c>
      <c r="K36" s="3">
        <f t="shared" si="3"/>
        <v>10674</v>
      </c>
      <c r="L36" s="152"/>
      <c r="M36" s="153"/>
      <c r="N36" s="153"/>
      <c r="O36" s="153"/>
      <c r="P36" s="154"/>
    </row>
    <row r="37" spans="1:16" ht="15" customHeight="1">
      <c r="A37" s="147">
        <v>26</v>
      </c>
      <c r="B37" s="148" t="str">
        <f>'Sept.2022'!C41</f>
        <v>Sh. Mukesh Kumar Sharma</v>
      </c>
      <c r="C37" s="148" t="str">
        <f>'Sept.2022'!D41</f>
        <v>TGT(P&amp;HE)</v>
      </c>
      <c r="D37" s="283" t="s">
        <v>445</v>
      </c>
      <c r="E37" s="156"/>
      <c r="F37" s="150">
        <f>'Sept.2022'!E41</f>
        <v>7</v>
      </c>
      <c r="G37" s="150">
        <f>'Sept.2022'!J41</f>
        <v>60400</v>
      </c>
      <c r="H37" s="3">
        <f t="shared" si="0"/>
        <v>20536</v>
      </c>
      <c r="I37" s="151">
        <f t="shared" si="1"/>
        <v>80936</v>
      </c>
      <c r="J37" s="3">
        <f t="shared" si="2"/>
        <v>8094</v>
      </c>
      <c r="K37" s="3">
        <f t="shared" si="3"/>
        <v>11331</v>
      </c>
      <c r="L37" s="152"/>
      <c r="M37" s="153"/>
      <c r="N37" s="153"/>
      <c r="O37" s="153"/>
      <c r="P37" s="154"/>
    </row>
    <row r="38" spans="1:16" ht="15" customHeight="1">
      <c r="A38" s="147">
        <v>27</v>
      </c>
      <c r="B38" s="148" t="str">
        <f>'Sept.2022'!C42</f>
        <v>Mr. Chetram Bairwa</v>
      </c>
      <c r="C38" s="148" t="str">
        <f>'Sept.2022'!D42</f>
        <v>TGT(AE)</v>
      </c>
      <c r="D38" s="282" t="s">
        <v>417</v>
      </c>
      <c r="E38" s="156"/>
      <c r="F38" s="150">
        <f>'Sept.2022'!E42</f>
        <v>7</v>
      </c>
      <c r="G38" s="150">
        <f>'Sept.2022'!J42</f>
        <v>64100</v>
      </c>
      <c r="H38" s="3">
        <f t="shared" si="0"/>
        <v>21794</v>
      </c>
      <c r="I38" s="151">
        <f t="shared" si="1"/>
        <v>85894</v>
      </c>
      <c r="J38" s="3">
        <f t="shared" si="2"/>
        <v>8589</v>
      </c>
      <c r="K38" s="3">
        <f t="shared" si="3"/>
        <v>12025</v>
      </c>
      <c r="L38" s="152"/>
      <c r="M38" s="153"/>
      <c r="N38" s="153"/>
      <c r="O38" s="153"/>
      <c r="P38" s="154"/>
    </row>
    <row r="39" spans="1:16" ht="15" customHeight="1">
      <c r="A39" s="147">
        <v>28</v>
      </c>
      <c r="B39" s="148" t="str">
        <f>'Sept.2022'!C43</f>
        <v>Mr. Sunil Bagdi</v>
      </c>
      <c r="C39" s="148" t="str">
        <f>'Sept.2022'!D43</f>
        <v>TGT(WE)</v>
      </c>
      <c r="D39" s="282" t="s">
        <v>418</v>
      </c>
      <c r="E39" s="156"/>
      <c r="F39" s="150">
        <f>'Sept.2022'!E43</f>
        <v>7</v>
      </c>
      <c r="G39" s="150">
        <f>'Sept.2022'!J43</f>
        <v>68000</v>
      </c>
      <c r="H39" s="3">
        <f t="shared" si="0"/>
        <v>23120</v>
      </c>
      <c r="I39" s="151">
        <f t="shared" si="1"/>
        <v>91120</v>
      </c>
      <c r="J39" s="3">
        <f t="shared" si="2"/>
        <v>9112</v>
      </c>
      <c r="K39" s="3">
        <f t="shared" si="3"/>
        <v>12757</v>
      </c>
      <c r="L39" s="152"/>
      <c r="M39" s="153"/>
      <c r="N39" s="153"/>
      <c r="O39" s="153"/>
      <c r="P39" s="154"/>
    </row>
    <row r="40" spans="1:16" ht="15" customHeight="1">
      <c r="A40" s="147">
        <v>29</v>
      </c>
      <c r="B40" s="148" t="str">
        <f>'Sept.2022'!C48</f>
        <v>Mrs. Meenakshi Haldania</v>
      </c>
      <c r="C40" s="148" t="str">
        <f>'Sept.2022'!D48</f>
        <v>PRT</v>
      </c>
      <c r="D40" s="282" t="s">
        <v>419</v>
      </c>
      <c r="E40" s="156"/>
      <c r="F40" s="150">
        <f>'Sept.2022'!E48</f>
        <v>6</v>
      </c>
      <c r="G40" s="150">
        <f>'Sept.2022'!J48</f>
        <v>43600</v>
      </c>
      <c r="H40" s="3">
        <f t="shared" si="0"/>
        <v>14824</v>
      </c>
      <c r="I40" s="151">
        <f t="shared" si="1"/>
        <v>58424</v>
      </c>
      <c r="J40" s="3">
        <f t="shared" si="2"/>
        <v>5842</v>
      </c>
      <c r="K40" s="3">
        <f t="shared" si="3"/>
        <v>8179</v>
      </c>
      <c r="L40" s="152"/>
      <c r="M40" s="153"/>
      <c r="N40" s="153"/>
      <c r="O40" s="153"/>
      <c r="P40" s="154"/>
    </row>
    <row r="41" spans="1:16" ht="15" customHeight="1">
      <c r="A41" s="147">
        <v>30</v>
      </c>
      <c r="B41" s="148" t="str">
        <f>'Sept.2022'!C49</f>
        <v>Mr. Ram Hari Meena</v>
      </c>
      <c r="C41" s="148" t="str">
        <f>'Sept.2022'!D49</f>
        <v>PRT</v>
      </c>
      <c r="D41" s="282" t="s">
        <v>420</v>
      </c>
      <c r="E41" s="156"/>
      <c r="F41" s="150">
        <f>'Sept.2022'!E49</f>
        <v>6</v>
      </c>
      <c r="G41" s="150">
        <f>'Sept.2022'!J49</f>
        <v>0</v>
      </c>
      <c r="H41" s="3">
        <f t="shared" si="0"/>
        <v>0</v>
      </c>
      <c r="I41" s="151">
        <f t="shared" si="1"/>
        <v>0</v>
      </c>
      <c r="J41" s="3">
        <f t="shared" si="2"/>
        <v>0</v>
      </c>
      <c r="K41" s="3">
        <f t="shared" si="3"/>
        <v>0</v>
      </c>
      <c r="L41" s="152"/>
      <c r="M41" s="153"/>
      <c r="N41" s="153"/>
      <c r="O41" s="153"/>
      <c r="P41" s="154"/>
    </row>
    <row r="42" spans="1:16" ht="15" customHeight="1">
      <c r="A42" s="147">
        <v>31</v>
      </c>
      <c r="B42" s="148" t="str">
        <f>'Sept.2022'!C50</f>
        <v>Sh.Suresh Kumar Meena</v>
      </c>
      <c r="C42" s="148" t="str">
        <f>'Sept.2022'!D50</f>
        <v>PRT</v>
      </c>
      <c r="D42" s="282" t="s">
        <v>421</v>
      </c>
      <c r="E42" s="156"/>
      <c r="F42" s="150">
        <f>'Sept.2022'!E50</f>
        <v>6</v>
      </c>
      <c r="G42" s="150">
        <f>'Sept.2022'!J50</f>
        <v>44900</v>
      </c>
      <c r="H42" s="3">
        <f t="shared" si="0"/>
        <v>15266</v>
      </c>
      <c r="I42" s="151">
        <f t="shared" si="1"/>
        <v>60166</v>
      </c>
      <c r="J42" s="3">
        <f t="shared" si="2"/>
        <v>6017</v>
      </c>
      <c r="K42" s="3">
        <f t="shared" si="3"/>
        <v>8423</v>
      </c>
      <c r="L42" s="152"/>
      <c r="M42" s="157"/>
      <c r="N42" s="153"/>
      <c r="O42" s="153"/>
      <c r="P42" s="154"/>
    </row>
    <row r="43" spans="1:16" ht="15" customHeight="1">
      <c r="A43" s="147">
        <v>32</v>
      </c>
      <c r="B43" s="148" t="str">
        <f>'Sept.2022'!C52</f>
        <v>Mrs. Poonam Kumari Meena</v>
      </c>
      <c r="C43" s="148" t="str">
        <f>'Sept.2022'!D52</f>
        <v>PRT</v>
      </c>
      <c r="D43" s="282" t="s">
        <v>422</v>
      </c>
      <c r="E43" s="159"/>
      <c r="F43" s="150">
        <f>'Sept.2022'!E52</f>
        <v>6</v>
      </c>
      <c r="G43" s="150">
        <f>'Sept.2022'!J52</f>
        <v>44900</v>
      </c>
      <c r="H43" s="3">
        <f t="shared" si="0"/>
        <v>15266</v>
      </c>
      <c r="I43" s="151">
        <f t="shared" si="1"/>
        <v>60166</v>
      </c>
      <c r="J43" s="3">
        <f t="shared" si="2"/>
        <v>6017</v>
      </c>
      <c r="K43" s="3">
        <f t="shared" si="3"/>
        <v>8423</v>
      </c>
      <c r="L43" s="152"/>
      <c r="M43" s="153"/>
      <c r="N43" s="153"/>
      <c r="O43" s="153"/>
      <c r="P43" s="154"/>
    </row>
    <row r="44" spans="1:16" ht="15" customHeight="1">
      <c r="A44" s="147">
        <v>33</v>
      </c>
      <c r="B44" s="148" t="str">
        <f>'Sept.2022'!C53</f>
        <v>Sh. Yogesh Kumar Jangid</v>
      </c>
      <c r="C44" s="148" t="str">
        <f>'Sept.2022'!D53</f>
        <v>PRT</v>
      </c>
      <c r="D44" s="282" t="s">
        <v>423</v>
      </c>
      <c r="E44" s="160"/>
      <c r="F44" s="150">
        <f>'Sept.2022'!E53</f>
        <v>6</v>
      </c>
      <c r="G44" s="150">
        <f>'Sept.2022'!J53</f>
        <v>44900</v>
      </c>
      <c r="H44" s="3">
        <f t="shared" si="0"/>
        <v>15266</v>
      </c>
      <c r="I44" s="151">
        <f t="shared" si="1"/>
        <v>60166</v>
      </c>
      <c r="J44" s="3">
        <f t="shared" si="2"/>
        <v>6017</v>
      </c>
      <c r="K44" s="3">
        <f t="shared" si="3"/>
        <v>8423</v>
      </c>
      <c r="L44" s="152"/>
      <c r="M44" s="153"/>
      <c r="N44" s="153"/>
      <c r="O44" s="153"/>
      <c r="P44" s="154"/>
    </row>
    <row r="45" spans="1:16" ht="15" customHeight="1">
      <c r="A45" s="147">
        <v>34</v>
      </c>
      <c r="B45" s="148" t="str">
        <f>'Sept.2022'!C54</f>
        <v>Sh. Bharat Jangid</v>
      </c>
      <c r="C45" s="148" t="str">
        <f>'Sept.2022'!D54</f>
        <v>PRT</v>
      </c>
      <c r="D45" s="282" t="s">
        <v>424</v>
      </c>
      <c r="E45" s="158"/>
      <c r="F45" s="150">
        <f>'Sept.2022'!E54</f>
        <v>6</v>
      </c>
      <c r="G45" s="150">
        <f>'Sept.2022'!J54</f>
        <v>44900</v>
      </c>
      <c r="H45" s="3">
        <f t="shared" si="0"/>
        <v>15266</v>
      </c>
      <c r="I45" s="151">
        <f t="shared" si="1"/>
        <v>60166</v>
      </c>
      <c r="J45" s="3">
        <f t="shared" si="2"/>
        <v>6017</v>
      </c>
      <c r="K45" s="3">
        <f t="shared" si="3"/>
        <v>8423</v>
      </c>
      <c r="L45" s="161"/>
      <c r="M45" s="157"/>
      <c r="N45" s="153"/>
      <c r="O45" s="153"/>
      <c r="P45" s="154"/>
    </row>
    <row r="46" spans="1:16" ht="15" customHeight="1">
      <c r="A46" s="147">
        <v>35</v>
      </c>
      <c r="B46" s="148" t="str">
        <f>'Sept.2022'!C55</f>
        <v>Sh. Arjun Lal Yadav</v>
      </c>
      <c r="C46" s="148" t="str">
        <f>'Sept.2022'!D55</f>
        <v>PRT</v>
      </c>
      <c r="D46" s="282" t="s">
        <v>425</v>
      </c>
      <c r="E46" s="158"/>
      <c r="F46" s="150">
        <f>'Sept.2022'!E55</f>
        <v>6</v>
      </c>
      <c r="G46" s="150">
        <f>'Sept.2022'!J55</f>
        <v>44900</v>
      </c>
      <c r="H46" s="3">
        <f t="shared" si="0"/>
        <v>15266</v>
      </c>
      <c r="I46" s="151">
        <f t="shared" si="1"/>
        <v>60166</v>
      </c>
      <c r="J46" s="3">
        <f t="shared" si="2"/>
        <v>6017</v>
      </c>
      <c r="K46" s="3">
        <f t="shared" si="3"/>
        <v>8423</v>
      </c>
      <c r="L46" s="161"/>
      <c r="M46" s="157"/>
      <c r="N46" s="153"/>
      <c r="O46" s="153"/>
      <c r="P46" s="162"/>
    </row>
    <row r="47" spans="1:16" ht="15" customHeight="1">
      <c r="A47" s="147">
        <v>36</v>
      </c>
      <c r="B47" s="148" t="str">
        <f>'Sept.2022'!C56</f>
        <v>Ms. Lalita Meena</v>
      </c>
      <c r="C47" s="148" t="str">
        <f>'Sept.2022'!D56</f>
        <v>PRT</v>
      </c>
      <c r="D47" s="282" t="s">
        <v>426</v>
      </c>
      <c r="E47" s="158"/>
      <c r="F47" s="150">
        <f>'Sept.2022'!E56</f>
        <v>6</v>
      </c>
      <c r="G47" s="150">
        <f>'Sept.2022'!J56</f>
        <v>41100</v>
      </c>
      <c r="H47" s="3">
        <f t="shared" si="0"/>
        <v>13974</v>
      </c>
      <c r="I47" s="151">
        <f t="shared" si="1"/>
        <v>55074</v>
      </c>
      <c r="J47" s="3">
        <f t="shared" si="2"/>
        <v>5507</v>
      </c>
      <c r="K47" s="3">
        <f t="shared" si="3"/>
        <v>7710</v>
      </c>
      <c r="L47" s="161"/>
      <c r="M47" s="157"/>
      <c r="N47" s="153"/>
      <c r="O47" s="153"/>
      <c r="P47" s="162"/>
    </row>
    <row r="48" spans="1:16" ht="15" customHeight="1">
      <c r="A48" s="147">
        <v>37</v>
      </c>
      <c r="B48" s="148" t="str">
        <f>'Sept.2022'!C57</f>
        <v>Ms. Karishma Meena</v>
      </c>
      <c r="C48" s="148" t="str">
        <f>'Sept.2022'!D57</f>
        <v>PRT</v>
      </c>
      <c r="D48" s="282" t="s">
        <v>427</v>
      </c>
      <c r="E48" s="158"/>
      <c r="F48" s="150">
        <f>'Sept.2022'!E57</f>
        <v>6</v>
      </c>
      <c r="G48" s="150">
        <f>'Sept.2022'!J57</f>
        <v>41100</v>
      </c>
      <c r="H48" s="3">
        <f t="shared" si="0"/>
        <v>13974</v>
      </c>
      <c r="I48" s="151">
        <f t="shared" si="1"/>
        <v>55074</v>
      </c>
      <c r="J48" s="3">
        <f t="shared" si="2"/>
        <v>5507</v>
      </c>
      <c r="K48" s="3">
        <f t="shared" si="3"/>
        <v>7710</v>
      </c>
      <c r="L48" s="161"/>
      <c r="M48" s="157"/>
      <c r="N48" s="153"/>
      <c r="O48" s="153"/>
      <c r="P48" s="162"/>
    </row>
    <row r="49" spans="1:16" ht="15" customHeight="1">
      <c r="A49" s="147">
        <v>38</v>
      </c>
      <c r="B49" s="148" t="str">
        <f>'Sept.2022'!C59</f>
        <v>Sh.Mahesh Chand Meena</v>
      </c>
      <c r="C49" s="148" t="str">
        <f>'Sept.2022'!D59</f>
        <v>PRT</v>
      </c>
      <c r="D49" s="282" t="s">
        <v>428</v>
      </c>
      <c r="E49" s="158"/>
      <c r="F49" s="150">
        <f>'Sept.2022'!E59</f>
        <v>7</v>
      </c>
      <c r="G49" s="150">
        <f>'Sept.2022'!J59</f>
        <v>52000</v>
      </c>
      <c r="H49" s="3">
        <f t="shared" si="0"/>
        <v>17680</v>
      </c>
      <c r="I49" s="151">
        <f t="shared" si="1"/>
        <v>69680</v>
      </c>
      <c r="J49" s="3">
        <f t="shared" si="2"/>
        <v>6968</v>
      </c>
      <c r="K49" s="3">
        <f t="shared" si="3"/>
        <v>9755</v>
      </c>
      <c r="L49" s="161"/>
      <c r="M49" s="157"/>
      <c r="N49" s="153"/>
      <c r="O49" s="153"/>
      <c r="P49" s="162"/>
    </row>
    <row r="50" spans="1:16" ht="15" customHeight="1">
      <c r="A50" s="147">
        <v>39</v>
      </c>
      <c r="B50" s="148" t="str">
        <f>'Sept.2022'!C60</f>
        <v>Ms. Rekha Meena</v>
      </c>
      <c r="C50" s="148" t="str">
        <f>'Sept.2022'!D60</f>
        <v>PRT</v>
      </c>
      <c r="D50" s="282" t="s">
        <v>429</v>
      </c>
      <c r="E50" s="158"/>
      <c r="F50" s="150">
        <f>'Sept.2022'!E60</f>
        <v>6</v>
      </c>
      <c r="G50" s="150">
        <f>'Sept.2022'!J60</f>
        <v>44900</v>
      </c>
      <c r="H50" s="3">
        <f t="shared" si="0"/>
        <v>15266</v>
      </c>
      <c r="I50" s="151">
        <f t="shared" si="1"/>
        <v>60166</v>
      </c>
      <c r="J50" s="3">
        <f t="shared" si="2"/>
        <v>6017</v>
      </c>
      <c r="K50" s="3">
        <f t="shared" si="3"/>
        <v>8423</v>
      </c>
      <c r="L50" s="161"/>
      <c r="M50" s="157"/>
      <c r="N50" s="153"/>
      <c r="O50" s="153"/>
      <c r="P50" s="162"/>
    </row>
    <row r="51" spans="1:16" ht="15" customHeight="1">
      <c r="A51" s="147">
        <v>40</v>
      </c>
      <c r="B51" s="148" t="str">
        <f>'Sept.2022'!C61</f>
        <v>Ms. Ashwani Sharma</v>
      </c>
      <c r="C51" s="148" t="str">
        <f>'Sept.2022'!D61</f>
        <v>PRT</v>
      </c>
      <c r="D51" s="282" t="s">
        <v>430</v>
      </c>
      <c r="E51" s="158"/>
      <c r="F51" s="150">
        <f>'Sept.2022'!E61</f>
        <v>6</v>
      </c>
      <c r="G51" s="150">
        <f>'Sept.2022'!J61</f>
        <v>44900</v>
      </c>
      <c r="H51" s="3">
        <f t="shared" si="0"/>
        <v>15266</v>
      </c>
      <c r="I51" s="151">
        <f t="shared" si="1"/>
        <v>60166</v>
      </c>
      <c r="J51" s="3">
        <f t="shared" si="2"/>
        <v>6017</v>
      </c>
      <c r="K51" s="3">
        <f t="shared" si="3"/>
        <v>8423</v>
      </c>
      <c r="L51" s="161"/>
      <c r="M51" s="157"/>
      <c r="N51" s="153"/>
      <c r="O51" s="153"/>
      <c r="P51" s="162"/>
    </row>
    <row r="52" spans="1:16" ht="15" customHeight="1">
      <c r="A52" s="147">
        <v>41</v>
      </c>
      <c r="B52" s="148" t="str">
        <f>'Sept.2022'!C62</f>
        <v>Mr. Asharam Meena</v>
      </c>
      <c r="C52" s="148" t="str">
        <f>'Sept.2022'!D62</f>
        <v>PRT</v>
      </c>
      <c r="D52" s="282" t="s">
        <v>431</v>
      </c>
      <c r="E52" s="164"/>
      <c r="F52" s="150">
        <f>'Sept.2022'!E62</f>
        <v>6</v>
      </c>
      <c r="G52" s="150">
        <f>'Sept.2022'!J62</f>
        <v>44900</v>
      </c>
      <c r="H52" s="3">
        <f t="shared" si="0"/>
        <v>15266</v>
      </c>
      <c r="I52" s="151">
        <f t="shared" si="1"/>
        <v>60166</v>
      </c>
      <c r="J52" s="3">
        <f t="shared" si="2"/>
        <v>6017</v>
      </c>
      <c r="K52" s="3">
        <f t="shared" si="3"/>
        <v>8423</v>
      </c>
      <c r="L52" s="161"/>
      <c r="M52" s="153"/>
      <c r="N52" s="153"/>
      <c r="O52" s="153"/>
      <c r="P52" s="162"/>
    </row>
    <row r="53" spans="1:16" ht="15" customHeight="1">
      <c r="A53" s="147">
        <v>42</v>
      </c>
      <c r="B53" s="148" t="str">
        <f>'Sept.2022'!C63</f>
        <v>Mr. Anil Kumar Meena</v>
      </c>
      <c r="C53" s="148" t="str">
        <f>'Sept.2022'!D63</f>
        <v>PRT</v>
      </c>
      <c r="D53" s="282" t="s">
        <v>432</v>
      </c>
      <c r="E53" s="164"/>
      <c r="F53" s="150">
        <f>'Sept.2022'!E63</f>
        <v>6</v>
      </c>
      <c r="G53" s="150">
        <f>'Sept.2022'!J63</f>
        <v>43600</v>
      </c>
      <c r="H53" s="3">
        <f t="shared" si="0"/>
        <v>14824</v>
      </c>
      <c r="I53" s="151">
        <f t="shared" si="1"/>
        <v>58424</v>
      </c>
      <c r="J53" s="3">
        <f t="shared" si="2"/>
        <v>5842</v>
      </c>
      <c r="K53" s="3">
        <f t="shared" si="3"/>
        <v>8179</v>
      </c>
      <c r="L53" s="161"/>
      <c r="M53" s="153"/>
      <c r="N53" s="153"/>
      <c r="O53" s="153"/>
      <c r="P53" s="162"/>
    </row>
    <row r="54" spans="1:16" ht="15" customHeight="1">
      <c r="A54" s="147">
        <v>43</v>
      </c>
      <c r="B54" s="148" t="str">
        <f>'Sept.2022'!C64</f>
        <v>Mr. Piyush Sharma</v>
      </c>
      <c r="C54" s="148" t="str">
        <f>'Sept.2022'!D64</f>
        <v>PRT</v>
      </c>
      <c r="D54" s="282" t="s">
        <v>433</v>
      </c>
      <c r="E54" s="164"/>
      <c r="F54" s="150">
        <f>'Sept.2022'!E64</f>
        <v>6</v>
      </c>
      <c r="G54" s="150">
        <f>'Sept.2022'!J64</f>
        <v>43600</v>
      </c>
      <c r="H54" s="3">
        <f t="shared" si="0"/>
        <v>14824</v>
      </c>
      <c r="I54" s="151">
        <f t="shared" si="1"/>
        <v>58424</v>
      </c>
      <c r="J54" s="3">
        <f t="shared" si="2"/>
        <v>5842</v>
      </c>
      <c r="K54" s="3">
        <f t="shared" si="3"/>
        <v>8179</v>
      </c>
      <c r="L54" s="161"/>
      <c r="M54" s="153"/>
      <c r="N54" s="153"/>
      <c r="O54" s="153"/>
      <c r="P54" s="162"/>
    </row>
    <row r="55" spans="1:16" ht="15" customHeight="1">
      <c r="A55" s="147">
        <v>44</v>
      </c>
      <c r="B55" s="148" t="str">
        <f>'Sept.2022'!C65</f>
        <v>Mr. Sandeep</v>
      </c>
      <c r="C55" s="148" t="str">
        <f>'Sept.2022'!D65</f>
        <v>PRT</v>
      </c>
      <c r="D55" s="282" t="s">
        <v>434</v>
      </c>
      <c r="E55" s="164"/>
      <c r="F55" s="150">
        <f>'Sept.2022'!E65</f>
        <v>6</v>
      </c>
      <c r="G55" s="150">
        <f>'Sept.2022'!J65</f>
        <v>43600</v>
      </c>
      <c r="H55" s="3">
        <f t="shared" si="0"/>
        <v>14824</v>
      </c>
      <c r="I55" s="151">
        <f t="shared" si="1"/>
        <v>58424</v>
      </c>
      <c r="J55" s="3">
        <f t="shared" si="2"/>
        <v>5842</v>
      </c>
      <c r="K55" s="3">
        <f t="shared" si="3"/>
        <v>8179</v>
      </c>
      <c r="L55" s="161"/>
      <c r="M55" s="153"/>
      <c r="N55" s="153"/>
      <c r="O55" s="153"/>
      <c r="P55" s="162"/>
    </row>
    <row r="56" spans="1:16" ht="15" customHeight="1">
      <c r="A56" s="147">
        <v>45</v>
      </c>
      <c r="B56" s="148" t="str">
        <f>'Sept.2022'!C66</f>
        <v>Smt. Archna Kumari Meena</v>
      </c>
      <c r="C56" s="148" t="str">
        <f>'Sept.2022'!D66</f>
        <v>PRT</v>
      </c>
      <c r="D56" s="283" t="s">
        <v>441</v>
      </c>
      <c r="E56" s="164"/>
      <c r="F56" s="150">
        <f>'Sept.2022'!E66</f>
        <v>6</v>
      </c>
      <c r="G56" s="150">
        <f>'Sept.2022'!J66</f>
        <v>44900</v>
      </c>
      <c r="H56" s="3">
        <f t="shared" si="0"/>
        <v>15266</v>
      </c>
      <c r="I56" s="151">
        <f t="shared" si="1"/>
        <v>60166</v>
      </c>
      <c r="J56" s="3">
        <f t="shared" si="2"/>
        <v>6017</v>
      </c>
      <c r="K56" s="3">
        <f t="shared" si="3"/>
        <v>8423</v>
      </c>
      <c r="L56" s="285"/>
      <c r="M56" s="286"/>
      <c r="N56" s="286"/>
      <c r="O56" s="286"/>
      <c r="P56" s="162"/>
    </row>
    <row r="57" spans="1:16" ht="15" customHeight="1">
      <c r="A57" s="147">
        <v>46</v>
      </c>
      <c r="B57" s="148" t="str">
        <f>'Sept.2022'!C67</f>
        <v>Smt. Seema Kumari Meena</v>
      </c>
      <c r="C57" s="148" t="str">
        <f>'Sept.2022'!D67</f>
        <v>PRT</v>
      </c>
      <c r="D57" s="283" t="s">
        <v>442</v>
      </c>
      <c r="E57" s="164"/>
      <c r="F57" s="150">
        <f>'Sept.2022'!E67</f>
        <v>7</v>
      </c>
      <c r="G57" s="150">
        <f>'Sept.2022'!J67</f>
        <v>52000</v>
      </c>
      <c r="H57" s="3">
        <f t="shared" si="0"/>
        <v>17680</v>
      </c>
      <c r="I57" s="151">
        <f t="shared" si="1"/>
        <v>69680</v>
      </c>
      <c r="J57" s="3">
        <f t="shared" si="2"/>
        <v>6968</v>
      </c>
      <c r="K57" s="3">
        <f t="shared" si="3"/>
        <v>9755</v>
      </c>
      <c r="L57" s="285"/>
      <c r="M57" s="286"/>
      <c r="N57" s="286"/>
      <c r="O57" s="286"/>
      <c r="P57" s="162"/>
    </row>
    <row r="58" spans="1:16" ht="15" customHeight="1">
      <c r="A58" s="147">
        <v>47</v>
      </c>
      <c r="B58" s="148" t="str">
        <f>'Sept.2022'!C68</f>
        <v>Sh. Amar Singh Meena</v>
      </c>
      <c r="C58" s="148" t="str">
        <f>'Sept.2022'!D68</f>
        <v>PRT</v>
      </c>
      <c r="D58" s="283" t="s">
        <v>437</v>
      </c>
      <c r="E58" s="164"/>
      <c r="F58" s="150">
        <f>'Sept.2022'!E68</f>
        <v>6</v>
      </c>
      <c r="G58" s="150">
        <f>'Sept.2022'!J68</f>
        <v>44900</v>
      </c>
      <c r="H58" s="3">
        <f t="shared" si="0"/>
        <v>15266</v>
      </c>
      <c r="I58" s="151">
        <f t="shared" si="1"/>
        <v>60166</v>
      </c>
      <c r="J58" s="3">
        <f t="shared" si="2"/>
        <v>6017</v>
      </c>
      <c r="K58" s="3">
        <f t="shared" si="3"/>
        <v>8423</v>
      </c>
      <c r="L58" s="161"/>
      <c r="M58" s="153"/>
      <c r="N58" s="153"/>
      <c r="O58" s="153"/>
      <c r="P58" s="162"/>
    </row>
    <row r="59" spans="1:16" ht="15" customHeight="1">
      <c r="A59" s="147">
        <v>48</v>
      </c>
      <c r="B59" s="148" t="str">
        <f>'Sept.2022'!C69</f>
        <v>Smt. Kavita</v>
      </c>
      <c r="C59" s="148" t="str">
        <f>'Sept.2022'!D69</f>
        <v>PRT</v>
      </c>
      <c r="D59" s="283" t="s">
        <v>438</v>
      </c>
      <c r="E59" s="164"/>
      <c r="F59" s="150">
        <f>'Sept.2022'!E69</f>
        <v>7</v>
      </c>
      <c r="G59" s="150">
        <f>'Sept.2022'!J69</f>
        <v>49000</v>
      </c>
      <c r="H59" s="3">
        <f t="shared" si="0"/>
        <v>16660</v>
      </c>
      <c r="I59" s="151">
        <f t="shared" si="1"/>
        <v>65660</v>
      </c>
      <c r="J59" s="3">
        <f t="shared" si="2"/>
        <v>6566</v>
      </c>
      <c r="K59" s="3">
        <f t="shared" si="3"/>
        <v>9192</v>
      </c>
      <c r="L59" s="161"/>
      <c r="M59" s="153"/>
      <c r="N59" s="153"/>
      <c r="O59" s="153"/>
      <c r="P59" s="162"/>
    </row>
    <row r="60" spans="1:16" ht="15" customHeight="1">
      <c r="A60" s="147">
        <v>49</v>
      </c>
      <c r="B60" s="148" t="str">
        <f>'Sept.2022'!C70</f>
        <v>Smt. Monika Jain</v>
      </c>
      <c r="C60" s="148" t="str">
        <f>'Sept.2022'!D70</f>
        <v>PRT(Music)</v>
      </c>
      <c r="D60" s="283" t="s">
        <v>439</v>
      </c>
      <c r="E60" s="164"/>
      <c r="F60" s="150">
        <f>'Sept.2022'!E70</f>
        <v>6</v>
      </c>
      <c r="G60" s="150">
        <f>'Sept.2022'!J70</f>
        <v>39900</v>
      </c>
      <c r="H60" s="3">
        <f t="shared" si="0"/>
        <v>13566</v>
      </c>
      <c r="I60" s="151">
        <f t="shared" si="1"/>
        <v>53466</v>
      </c>
      <c r="J60" s="3">
        <f t="shared" si="2"/>
        <v>5347</v>
      </c>
      <c r="K60" s="3">
        <f t="shared" si="3"/>
        <v>7485</v>
      </c>
      <c r="L60" s="161"/>
      <c r="M60" s="153"/>
      <c r="N60" s="153"/>
      <c r="O60" s="153"/>
      <c r="P60" s="162"/>
    </row>
    <row r="61" spans="1:16" ht="17.25" customHeight="1">
      <c r="A61" s="147"/>
      <c r="B61" s="148"/>
      <c r="C61" s="148"/>
      <c r="D61" s="163"/>
      <c r="E61" s="164"/>
      <c r="F61" s="150"/>
      <c r="G61" s="150"/>
      <c r="H61" s="150"/>
      <c r="I61" s="151"/>
      <c r="J61" s="150"/>
      <c r="K61" s="165"/>
      <c r="L61" s="161"/>
      <c r="M61" s="153"/>
      <c r="N61" s="153"/>
      <c r="O61" s="153"/>
      <c r="P61" s="162"/>
    </row>
    <row r="62" spans="1:16" ht="17.25" customHeight="1">
      <c r="A62" s="147"/>
      <c r="B62" s="148"/>
      <c r="C62" s="148"/>
      <c r="D62" s="163"/>
      <c r="E62" s="164"/>
      <c r="F62" s="150"/>
      <c r="G62" s="150"/>
      <c r="H62" s="150"/>
      <c r="I62" s="151"/>
      <c r="J62" s="150"/>
      <c r="K62" s="165"/>
      <c r="L62" s="161"/>
      <c r="M62" s="153"/>
      <c r="N62" s="153"/>
      <c r="O62" s="153"/>
      <c r="P62" s="162"/>
    </row>
    <row r="63" spans="1:16" ht="17.25" customHeight="1">
      <c r="A63" s="147"/>
      <c r="B63" s="148"/>
      <c r="C63" s="148"/>
      <c r="D63" s="163"/>
      <c r="E63" s="164"/>
      <c r="F63" s="150"/>
      <c r="G63" s="150"/>
      <c r="H63" s="150"/>
      <c r="I63" s="151"/>
      <c r="J63" s="150"/>
      <c r="K63" s="165"/>
      <c r="L63" s="161"/>
      <c r="M63" s="153"/>
      <c r="N63" s="153"/>
      <c r="O63" s="153"/>
      <c r="P63" s="162"/>
    </row>
    <row r="64" spans="1:16" ht="17.25" customHeight="1">
      <c r="A64" s="147"/>
      <c r="B64" s="148"/>
      <c r="C64" s="148"/>
      <c r="D64" s="163"/>
      <c r="E64" s="164"/>
      <c r="F64" s="150"/>
      <c r="G64" s="150"/>
      <c r="H64" s="150"/>
      <c r="I64" s="151"/>
      <c r="J64" s="150"/>
      <c r="K64" s="165"/>
      <c r="L64" s="161"/>
      <c r="M64" s="153"/>
      <c r="N64" s="153"/>
      <c r="O64" s="153"/>
      <c r="P64" s="162"/>
    </row>
    <row r="65" spans="1:16" ht="22.5" customHeight="1">
      <c r="A65" s="147"/>
      <c r="B65" s="166"/>
      <c r="C65" s="166"/>
      <c r="D65" s="167"/>
      <c r="E65" s="168"/>
      <c r="F65" s="169"/>
      <c r="G65" s="169"/>
      <c r="H65" s="169"/>
      <c r="I65" s="151"/>
      <c r="J65" s="169"/>
      <c r="K65" s="165"/>
      <c r="L65" s="130"/>
      <c r="M65" s="130"/>
      <c r="N65" s="130"/>
      <c r="O65" s="130"/>
      <c r="P65" s="133"/>
    </row>
    <row r="66" spans="1:16" ht="18" customHeight="1" thickBot="1">
      <c r="A66" s="504" t="s">
        <v>208</v>
      </c>
      <c r="B66" s="505"/>
      <c r="C66" s="506"/>
      <c r="D66" s="170"/>
      <c r="E66" s="171"/>
      <c r="F66" s="171"/>
      <c r="G66" s="172"/>
      <c r="H66" s="173"/>
      <c r="I66" s="173"/>
      <c r="J66" s="174">
        <f>SUM(J12:J65)</f>
        <v>367189</v>
      </c>
      <c r="K66" s="174">
        <f>SUM(K12:K65)</f>
        <v>514056</v>
      </c>
      <c r="L66" s="175"/>
      <c r="M66" s="176"/>
      <c r="N66" s="176"/>
      <c r="O66" s="176"/>
      <c r="P66" s="177"/>
    </row>
    <row r="67" spans="1:16" ht="21.75" customHeight="1">
      <c r="A67" s="465" t="s">
        <v>231</v>
      </c>
      <c r="B67" s="465"/>
      <c r="C67" s="465"/>
      <c r="D67" s="465"/>
      <c r="E67" s="178">
        <f>J66</f>
        <v>367189</v>
      </c>
      <c r="F67" s="507" t="s">
        <v>503</v>
      </c>
      <c r="G67" s="507"/>
      <c r="H67" s="507"/>
      <c r="I67" s="507"/>
      <c r="J67" s="507"/>
      <c r="K67" s="507"/>
      <c r="L67" s="507"/>
      <c r="M67" s="507"/>
      <c r="N67" s="507"/>
      <c r="O67" s="136"/>
      <c r="P67" s="136"/>
    </row>
    <row r="68" spans="1:16" ht="21" customHeight="1">
      <c r="A68" s="465" t="s">
        <v>232</v>
      </c>
      <c r="B68" s="465"/>
      <c r="C68" s="465"/>
      <c r="D68" s="465"/>
      <c r="E68" s="178">
        <f>K66</f>
        <v>514056</v>
      </c>
      <c r="F68" s="496" t="s">
        <v>504</v>
      </c>
      <c r="G68" s="496"/>
      <c r="H68" s="496"/>
      <c r="I68" s="496"/>
      <c r="J68" s="496"/>
      <c r="K68" s="496"/>
      <c r="L68" s="496"/>
      <c r="M68" s="496"/>
      <c r="N68" s="496"/>
      <c r="O68" s="136"/>
      <c r="P68" s="136"/>
    </row>
    <row r="69" spans="1:16" ht="15.75" customHeight="1">
      <c r="A69" s="435" t="s">
        <v>233</v>
      </c>
      <c r="B69" s="435"/>
      <c r="C69" s="435"/>
      <c r="D69" s="435"/>
      <c r="E69" s="435"/>
      <c r="F69" s="435"/>
      <c r="G69" s="435"/>
      <c r="H69" s="435"/>
      <c r="I69" s="435"/>
      <c r="J69" s="435"/>
      <c r="K69" s="435"/>
      <c r="L69" s="435"/>
      <c r="M69" s="435"/>
      <c r="N69" s="435"/>
      <c r="O69" s="435"/>
      <c r="P69" s="435"/>
    </row>
    <row r="70" spans="1:16" ht="15.75" customHeight="1">
      <c r="A70" s="435"/>
      <c r="B70" s="435"/>
      <c r="C70" s="435"/>
      <c r="D70" s="435"/>
      <c r="E70" s="435"/>
      <c r="F70" s="435"/>
      <c r="G70" s="435"/>
      <c r="H70" s="435"/>
      <c r="I70" s="435"/>
      <c r="J70" s="435"/>
      <c r="K70" s="435"/>
      <c r="L70" s="435"/>
      <c r="M70" s="435"/>
      <c r="N70" s="435"/>
      <c r="O70" s="435"/>
      <c r="P70" s="435"/>
    </row>
    <row r="71" spans="1:16" ht="15.75" customHeight="1">
      <c r="A71" s="435"/>
      <c r="B71" s="435"/>
      <c r="C71" s="435"/>
      <c r="D71" s="435"/>
      <c r="E71" s="435"/>
      <c r="F71" s="435"/>
      <c r="G71" s="435"/>
      <c r="H71" s="435"/>
      <c r="I71" s="435"/>
      <c r="J71" s="435"/>
      <c r="K71" s="435"/>
      <c r="L71" s="435"/>
      <c r="M71" s="435"/>
      <c r="N71" s="435"/>
      <c r="O71" s="435"/>
      <c r="P71" s="435"/>
    </row>
    <row r="72" spans="1:16" ht="24" customHeight="1">
      <c r="A72" s="435"/>
      <c r="B72" s="435"/>
      <c r="C72" s="435"/>
      <c r="D72" s="435"/>
      <c r="E72" s="435"/>
      <c r="F72" s="435"/>
      <c r="G72" s="435"/>
      <c r="H72" s="435"/>
      <c r="I72" s="435"/>
      <c r="J72" s="435"/>
      <c r="K72" s="435"/>
      <c r="L72" s="435"/>
      <c r="M72" s="435"/>
      <c r="N72" s="435"/>
      <c r="O72" s="435"/>
      <c r="P72" s="435"/>
    </row>
    <row r="73" ht="6.75" customHeight="1"/>
    <row r="74" spans="1:16" ht="15.75" customHeight="1">
      <c r="A74" s="179"/>
      <c r="B74" s="179"/>
      <c r="C74" s="489" t="s">
        <v>234</v>
      </c>
      <c r="D74" s="489"/>
      <c r="E74" s="489"/>
      <c r="F74" s="489" t="s">
        <v>235</v>
      </c>
      <c r="G74" s="489"/>
      <c r="H74" s="489"/>
      <c r="I74" s="489"/>
      <c r="J74" s="180"/>
      <c r="K74" s="179"/>
      <c r="L74" s="179"/>
      <c r="M74" s="179"/>
      <c r="N74" s="179"/>
      <c r="O74" s="179"/>
      <c r="P74" s="179"/>
    </row>
    <row r="75" spans="1:16" ht="31.5">
      <c r="A75" s="179"/>
      <c r="B75" s="179"/>
      <c r="C75" s="180" t="s">
        <v>236</v>
      </c>
      <c r="D75" s="180" t="s">
        <v>237</v>
      </c>
      <c r="E75" s="180" t="s">
        <v>119</v>
      </c>
      <c r="F75" s="180" t="s">
        <v>236</v>
      </c>
      <c r="G75" s="180" t="s">
        <v>237</v>
      </c>
      <c r="H75" s="180" t="s">
        <v>119</v>
      </c>
      <c r="I75" s="180"/>
      <c r="J75" s="180" t="s">
        <v>238</v>
      </c>
      <c r="K75" s="179"/>
      <c r="L75" s="179"/>
      <c r="M75" s="179"/>
      <c r="N75" s="179"/>
      <c r="O75" s="179"/>
      <c r="P75" s="179"/>
    </row>
    <row r="76" spans="3:16" ht="15">
      <c r="C76" s="181">
        <f>J66</f>
        <v>367189</v>
      </c>
      <c r="D76" s="181">
        <f>K66</f>
        <v>514056</v>
      </c>
      <c r="E76" s="181">
        <f>C76+D76</f>
        <v>881245</v>
      </c>
      <c r="F76" s="181">
        <v>0</v>
      </c>
      <c r="G76" s="181">
        <v>0</v>
      </c>
      <c r="H76" s="181">
        <f>F76+G76</f>
        <v>0</v>
      </c>
      <c r="I76" s="181"/>
      <c r="J76" s="181">
        <f>E76+H76</f>
        <v>881245</v>
      </c>
      <c r="K76" s="480" t="s">
        <v>505</v>
      </c>
      <c r="L76" s="438"/>
      <c r="M76" s="438"/>
      <c r="N76" s="438"/>
      <c r="O76" s="438"/>
      <c r="P76" s="438"/>
    </row>
    <row r="77" spans="3:16" ht="8.25" customHeight="1">
      <c r="C77" s="183"/>
      <c r="D77" s="183"/>
      <c r="E77" s="183"/>
      <c r="F77" s="183"/>
      <c r="G77" s="183"/>
      <c r="H77" s="183"/>
      <c r="I77" s="183"/>
      <c r="J77" s="183"/>
      <c r="K77" s="184"/>
      <c r="L77" s="182"/>
      <c r="M77" s="182"/>
      <c r="N77" s="182"/>
      <c r="O77" s="182"/>
      <c r="P77" s="182"/>
    </row>
    <row r="78" spans="3:16" ht="15">
      <c r="C78" s="481" t="s">
        <v>239</v>
      </c>
      <c r="D78" s="482"/>
      <c r="E78" s="483"/>
      <c r="F78" s="481" t="s">
        <v>240</v>
      </c>
      <c r="G78" s="482"/>
      <c r="H78" s="482"/>
      <c r="I78" s="483"/>
      <c r="J78" s="482" t="s">
        <v>241</v>
      </c>
      <c r="K78" s="482"/>
      <c r="L78" s="482"/>
      <c r="M78" s="483"/>
      <c r="N78" s="182"/>
      <c r="O78" s="182"/>
      <c r="P78" s="182"/>
    </row>
    <row r="79" spans="3:16" ht="15">
      <c r="C79" s="484" t="s">
        <v>506</v>
      </c>
      <c r="D79" s="485"/>
      <c r="E79" s="486"/>
      <c r="F79" s="484" t="s">
        <v>507</v>
      </c>
      <c r="G79" s="485"/>
      <c r="H79" s="485"/>
      <c r="I79" s="486"/>
      <c r="J79" s="487" t="s">
        <v>508</v>
      </c>
      <c r="K79" s="487"/>
      <c r="L79" s="487"/>
      <c r="M79" s="488"/>
      <c r="N79" s="182"/>
      <c r="O79" s="182"/>
      <c r="P79" s="182"/>
    </row>
    <row r="80" spans="3:16" ht="15">
      <c r="C80" s="477">
        <v>49</v>
      </c>
      <c r="D80" s="477"/>
      <c r="E80" s="477"/>
      <c r="F80" s="477">
        <v>0</v>
      </c>
      <c r="G80" s="477"/>
      <c r="H80" s="477"/>
      <c r="I80" s="477"/>
      <c r="J80" s="477">
        <v>49</v>
      </c>
      <c r="K80" s="477"/>
      <c r="L80" s="477"/>
      <c r="M80" s="477"/>
      <c r="N80" s="182"/>
      <c r="O80" s="182"/>
      <c r="P80" s="182"/>
    </row>
    <row r="81" spans="1:16" ht="15.75" customHeight="1">
      <c r="A81" s="464" t="s">
        <v>212</v>
      </c>
      <c r="B81" s="464"/>
      <c r="H81" s="185"/>
      <c r="I81" s="185"/>
      <c r="J81" s="185"/>
      <c r="K81" s="185"/>
      <c r="L81" s="280"/>
      <c r="M81" s="280"/>
      <c r="N81" s="185" t="s">
        <v>242</v>
      </c>
      <c r="O81" s="185"/>
      <c r="P81" s="185"/>
    </row>
    <row r="82" spans="1:16" ht="15.75" customHeight="1">
      <c r="A82" s="464" t="s">
        <v>214</v>
      </c>
      <c r="B82" s="464"/>
      <c r="C82" s="478"/>
      <c r="D82" s="478"/>
      <c r="H82" s="464" t="s">
        <v>243</v>
      </c>
      <c r="I82" s="464"/>
      <c r="J82" s="464"/>
      <c r="K82" s="464"/>
      <c r="L82" s="479" t="s">
        <v>215</v>
      </c>
      <c r="M82" s="479"/>
      <c r="N82" s="479"/>
      <c r="O82" s="186"/>
      <c r="P82" s="187"/>
    </row>
    <row r="83" spans="1:16" ht="15.75" customHeight="1">
      <c r="A83" s="464" t="s">
        <v>216</v>
      </c>
      <c r="B83" s="464"/>
      <c r="C83" s="475" t="s">
        <v>217</v>
      </c>
      <c r="D83" s="475"/>
      <c r="H83" s="476" t="s">
        <v>181</v>
      </c>
      <c r="I83" s="476"/>
      <c r="J83" s="476"/>
      <c r="K83" s="185"/>
      <c r="L83" s="185"/>
      <c r="M83" s="476" t="s">
        <v>244</v>
      </c>
      <c r="N83" s="476"/>
      <c r="O83" s="185"/>
      <c r="P83" s="185"/>
    </row>
    <row r="84" ht="5.25" customHeight="1"/>
    <row r="85" spans="1:7" ht="12.75">
      <c r="A85" s="119" t="s">
        <v>245</v>
      </c>
      <c r="G85" s="119" t="str">
        <f>'GPF  (2)'!E44</f>
        <v>Dated:- ----02/05/2022</v>
      </c>
    </row>
    <row r="87" ht="15">
      <c r="B87" s="138" t="s">
        <v>219</v>
      </c>
    </row>
    <row r="88" ht="12.75">
      <c r="C88" s="119" t="s">
        <v>220</v>
      </c>
    </row>
    <row r="89" ht="12.75">
      <c r="C89" s="119" t="s">
        <v>221</v>
      </c>
    </row>
    <row r="90" ht="15.75">
      <c r="C90" s="119" t="s">
        <v>222</v>
      </c>
    </row>
  </sheetData>
  <sheetProtection/>
  <mergeCells count="45">
    <mergeCell ref="A1:P1"/>
    <mergeCell ref="A2:C2"/>
    <mergeCell ref="A4:C4"/>
    <mergeCell ref="A6:D6"/>
    <mergeCell ref="E6:I6"/>
    <mergeCell ref="K10:K11"/>
    <mergeCell ref="A8:C8"/>
    <mergeCell ref="E10:E11"/>
    <mergeCell ref="L10:O10"/>
    <mergeCell ref="I10:I11"/>
    <mergeCell ref="J10:J11"/>
    <mergeCell ref="C10:C11"/>
    <mergeCell ref="A66:C66"/>
    <mergeCell ref="A67:D67"/>
    <mergeCell ref="F67:N67"/>
    <mergeCell ref="D10:D11"/>
    <mergeCell ref="A69:P72"/>
    <mergeCell ref="C74:E74"/>
    <mergeCell ref="F74:I74"/>
    <mergeCell ref="A10:A11"/>
    <mergeCell ref="B10:B11"/>
    <mergeCell ref="P10:P11"/>
    <mergeCell ref="A68:D68"/>
    <mergeCell ref="F68:N68"/>
    <mergeCell ref="F10:G10"/>
    <mergeCell ref="H10:H11"/>
    <mergeCell ref="H82:K82"/>
    <mergeCell ref="L82:N82"/>
    <mergeCell ref="K76:P76"/>
    <mergeCell ref="C78:E78"/>
    <mergeCell ref="F78:I78"/>
    <mergeCell ref="J78:M78"/>
    <mergeCell ref="C79:E79"/>
    <mergeCell ref="F79:I79"/>
    <mergeCell ref="J79:M79"/>
    <mergeCell ref="A83:B83"/>
    <mergeCell ref="C83:D83"/>
    <mergeCell ref="H83:J83"/>
    <mergeCell ref="M83:N83"/>
    <mergeCell ref="C80:E80"/>
    <mergeCell ref="F80:I80"/>
    <mergeCell ref="J80:M80"/>
    <mergeCell ref="A81:B81"/>
    <mergeCell ref="A82:B82"/>
    <mergeCell ref="C82:D82"/>
  </mergeCells>
  <printOptions horizontalCentered="1"/>
  <pageMargins left="0.75" right="0.25" top="0.25" bottom="0.25" header="0" footer="0"/>
  <pageSetup horizontalDpi="600" verticalDpi="600" orientation="portrait" paperSize="9" scale="55" r:id="rId1"/>
  <headerFooter>
    <oddFooter>&amp;CPage &amp;P of &amp;N</oddFooter>
  </headerFooter>
</worksheet>
</file>

<file path=xl/worksheets/sheet6.xml><?xml version="1.0" encoding="utf-8"?>
<worksheet xmlns="http://schemas.openxmlformats.org/spreadsheetml/2006/main" xmlns:r="http://schemas.openxmlformats.org/officeDocument/2006/relationships">
  <dimension ref="A1:AL224"/>
  <sheetViews>
    <sheetView showGridLines="0" view="pageBreakPreview" zoomScaleSheetLayoutView="100" zoomScalePageLayoutView="0" workbookViewId="0" topLeftCell="A1">
      <pane xSplit="37" ySplit="1" topLeftCell="AL14" activePane="bottomRight" state="frozen"/>
      <selection pane="topLeft" activeCell="F5" sqref="F5:F6"/>
      <selection pane="topRight" activeCell="F5" sqref="F5:F6"/>
      <selection pane="bottomLeft" activeCell="F5" sqref="F5:F6"/>
      <selection pane="bottomRight" activeCell="B48" sqref="B48:Y48"/>
    </sheetView>
  </sheetViews>
  <sheetFormatPr defaultColWidth="2.7109375" defaultRowHeight="13.5" customHeight="1"/>
  <cols>
    <col min="1" max="1" width="3.140625" style="188" customWidth="1"/>
    <col min="2" max="21" width="2.7109375" style="188" customWidth="1"/>
    <col min="22" max="22" width="3.7109375" style="188" customWidth="1"/>
    <col min="23" max="23" width="3.421875" style="188" customWidth="1"/>
    <col min="24" max="24" width="4.140625" style="188" customWidth="1"/>
    <col min="25" max="25" width="4.57421875" style="188" customWidth="1"/>
    <col min="26" max="34" width="2.7109375" style="188" customWidth="1"/>
    <col min="35" max="35" width="2.28125" style="188" customWidth="1"/>
    <col min="36" max="37" width="2.7109375" style="188" customWidth="1"/>
    <col min="38" max="65" width="2.7109375" style="189" customWidth="1"/>
    <col min="66" max="16384" width="2.7109375" style="188" customWidth="1"/>
  </cols>
  <sheetData>
    <row r="1" spans="2:37" ht="13.5" customHeight="1">
      <c r="B1" s="639" t="s">
        <v>246</v>
      </c>
      <c r="C1" s="639"/>
      <c r="D1" s="639"/>
      <c r="E1" s="639"/>
      <c r="F1" s="639"/>
      <c r="G1" s="639"/>
      <c r="H1" s="639"/>
      <c r="I1" s="639"/>
      <c r="J1" s="639"/>
      <c r="K1" s="639"/>
      <c r="L1" s="639"/>
      <c r="M1" s="639"/>
      <c r="N1" s="639"/>
      <c r="O1" s="639"/>
      <c r="P1" s="639"/>
      <c r="Q1" s="639"/>
      <c r="R1" s="639"/>
      <c r="S1" s="639"/>
      <c r="T1" s="639"/>
      <c r="U1" s="639"/>
      <c r="V1" s="639"/>
      <c r="W1" s="639"/>
      <c r="X1" s="639"/>
      <c r="Y1" s="639"/>
      <c r="Z1" s="639"/>
      <c r="AA1" s="639"/>
      <c r="AB1" s="639"/>
      <c r="AC1" s="639"/>
      <c r="AD1" s="639"/>
      <c r="AE1" s="639"/>
      <c r="AF1" s="639"/>
      <c r="AG1" s="639"/>
      <c r="AH1" s="639"/>
      <c r="AI1" s="639"/>
      <c r="AJ1" s="639"/>
      <c r="AK1" s="189"/>
    </row>
    <row r="2" spans="1:36" ht="13.5" customHeight="1">
      <c r="A2" s="190"/>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row>
    <row r="3" spans="1:36" ht="13.5" customHeight="1">
      <c r="A3" s="190"/>
      <c r="B3" s="640" t="s">
        <v>247</v>
      </c>
      <c r="C3" s="640"/>
      <c r="D3" s="640"/>
      <c r="E3" s="640"/>
      <c r="F3" s="640"/>
      <c r="G3" s="640"/>
      <c r="H3" s="640"/>
      <c r="I3" s="640"/>
      <c r="J3" s="640"/>
      <c r="K3" s="640"/>
      <c r="L3" s="641" t="s">
        <v>248</v>
      </c>
      <c r="M3" s="641"/>
      <c r="N3" s="641"/>
      <c r="O3" s="641"/>
      <c r="P3" s="641"/>
      <c r="Q3" s="641"/>
      <c r="R3" s="641"/>
      <c r="S3" s="641"/>
      <c r="T3" s="641"/>
      <c r="U3" s="641"/>
      <c r="V3" s="641"/>
      <c r="W3" s="641"/>
      <c r="X3" s="641"/>
      <c r="Y3" s="641"/>
      <c r="Z3" s="641"/>
      <c r="AA3" s="641"/>
      <c r="AB3" s="641"/>
      <c r="AC3" s="640" t="s">
        <v>249</v>
      </c>
      <c r="AD3" s="640"/>
      <c r="AE3" s="640"/>
      <c r="AF3" s="640"/>
      <c r="AG3" s="640"/>
      <c r="AH3" s="640"/>
      <c r="AI3" s="640"/>
      <c r="AJ3" s="640"/>
    </row>
    <row r="4" spans="1:36" ht="13.5" customHeight="1">
      <c r="A4" s="190"/>
      <c r="B4" s="633" t="s">
        <v>250</v>
      </c>
      <c r="C4" s="633"/>
      <c r="D4" s="633"/>
      <c r="E4" s="633"/>
      <c r="F4" s="633"/>
      <c r="G4" s="633"/>
      <c r="H4" s="633"/>
      <c r="I4" s="633"/>
      <c r="J4" s="633"/>
      <c r="K4" s="633"/>
      <c r="L4" s="642"/>
      <c r="M4" s="642"/>
      <c r="N4" s="642"/>
      <c r="O4" s="642"/>
      <c r="P4" s="642"/>
      <c r="Q4" s="642"/>
      <c r="R4" s="642"/>
      <c r="S4" s="642"/>
      <c r="T4" s="642"/>
      <c r="U4" s="642"/>
      <c r="V4" s="642"/>
      <c r="W4" s="642"/>
      <c r="X4" s="642"/>
      <c r="Y4" s="642"/>
      <c r="Z4" s="642"/>
      <c r="AA4" s="642"/>
      <c r="AB4" s="642"/>
      <c r="AC4" s="633" t="s">
        <v>251</v>
      </c>
      <c r="AD4" s="633"/>
      <c r="AE4" s="633"/>
      <c r="AF4" s="633"/>
      <c r="AG4" s="633"/>
      <c r="AH4" s="633"/>
      <c r="AI4" s="633"/>
      <c r="AJ4" s="633"/>
    </row>
    <row r="5" spans="1:36" ht="13.5" customHeight="1">
      <c r="A5" s="190"/>
      <c r="B5" s="633" t="s">
        <v>252</v>
      </c>
      <c r="C5" s="633"/>
      <c r="D5" s="633"/>
      <c r="E5" s="633"/>
      <c r="F5" s="633"/>
      <c r="G5" s="633"/>
      <c r="H5" s="633"/>
      <c r="I5" s="633"/>
      <c r="J5" s="633"/>
      <c r="K5" s="633"/>
      <c r="L5" s="634"/>
      <c r="M5" s="634"/>
      <c r="N5" s="634"/>
      <c r="O5" s="634"/>
      <c r="P5" s="634"/>
      <c r="Q5" s="634"/>
      <c r="R5" s="634"/>
      <c r="S5" s="634"/>
      <c r="T5" s="634"/>
      <c r="U5" s="634"/>
      <c r="V5" s="634"/>
      <c r="W5" s="634"/>
      <c r="X5" s="634"/>
      <c r="Y5" s="634"/>
      <c r="Z5" s="634"/>
      <c r="AA5" s="634"/>
      <c r="AB5" s="634"/>
      <c r="AC5" s="634"/>
      <c r="AD5" s="634"/>
      <c r="AE5" s="634"/>
      <c r="AF5" s="634"/>
      <c r="AG5" s="634"/>
      <c r="AH5" s="634"/>
      <c r="AI5" s="634"/>
      <c r="AJ5" s="634"/>
    </row>
    <row r="6" spans="1:36" ht="13.5" customHeight="1">
      <c r="A6" s="190"/>
      <c r="B6" s="635" t="s">
        <v>253</v>
      </c>
      <c r="C6" s="636"/>
      <c r="D6" s="636"/>
      <c r="E6" s="636"/>
      <c r="F6" s="636"/>
      <c r="G6" s="636"/>
      <c r="H6" s="636"/>
      <c r="I6" s="636"/>
      <c r="J6" s="636"/>
      <c r="K6" s="637"/>
      <c r="L6" s="635" t="s">
        <v>254</v>
      </c>
      <c r="M6" s="636"/>
      <c r="N6" s="636"/>
      <c r="O6" s="636"/>
      <c r="P6" s="636"/>
      <c r="Q6" s="636"/>
      <c r="R6" s="636"/>
      <c r="S6" s="636"/>
      <c r="T6" s="636"/>
      <c r="U6" s="636"/>
      <c r="V6" s="636"/>
      <c r="W6" s="636"/>
      <c r="X6" s="636"/>
      <c r="Y6" s="636"/>
      <c r="Z6" s="636"/>
      <c r="AA6" s="636"/>
      <c r="AB6" s="637"/>
      <c r="AC6" s="191"/>
      <c r="AD6" s="192"/>
      <c r="AE6" s="192"/>
      <c r="AF6" s="192"/>
      <c r="AG6" s="192"/>
      <c r="AH6" s="192"/>
      <c r="AI6" s="192"/>
      <c r="AJ6" s="193"/>
    </row>
    <row r="7" spans="1:36" ht="13.5" customHeight="1">
      <c r="A7" s="190"/>
      <c r="B7" s="625" t="s">
        <v>255</v>
      </c>
      <c r="C7" s="626"/>
      <c r="D7" s="626"/>
      <c r="E7" s="626"/>
      <c r="F7" s="626"/>
      <c r="G7" s="626"/>
      <c r="H7" s="626"/>
      <c r="I7" s="626"/>
      <c r="J7" s="626"/>
      <c r="K7" s="627"/>
      <c r="L7" s="625" t="s">
        <v>256</v>
      </c>
      <c r="M7" s="626"/>
      <c r="N7" s="626"/>
      <c r="O7" s="626"/>
      <c r="P7" s="626"/>
      <c r="Q7" s="626"/>
      <c r="R7" s="626"/>
      <c r="S7" s="626"/>
      <c r="T7" s="626"/>
      <c r="U7" s="626"/>
      <c r="V7" s="626"/>
      <c r="W7" s="626"/>
      <c r="X7" s="626"/>
      <c r="Y7" s="626"/>
      <c r="Z7" s="626"/>
      <c r="AA7" s="626"/>
      <c r="AB7" s="627"/>
      <c r="AC7" s="556" t="s">
        <v>257</v>
      </c>
      <c r="AD7" s="557"/>
      <c r="AE7" s="557"/>
      <c r="AF7" s="557"/>
      <c r="AG7" s="557"/>
      <c r="AH7" s="557"/>
      <c r="AI7" s="557"/>
      <c r="AJ7" s="638"/>
    </row>
    <row r="8" spans="1:36" ht="13.5" customHeight="1">
      <c r="A8" s="190"/>
      <c r="B8" s="625">
        <v>281</v>
      </c>
      <c r="C8" s="626"/>
      <c r="D8" s="626"/>
      <c r="E8" s="626"/>
      <c r="F8" s="626"/>
      <c r="G8" s="626"/>
      <c r="H8" s="626"/>
      <c r="I8" s="626"/>
      <c r="J8" s="626"/>
      <c r="K8" s="627"/>
      <c r="L8" s="625" t="s">
        <v>258</v>
      </c>
      <c r="M8" s="626"/>
      <c r="N8" s="626"/>
      <c r="O8" s="626"/>
      <c r="P8" s="626"/>
      <c r="Q8" s="626"/>
      <c r="R8" s="196"/>
      <c r="S8" s="197"/>
      <c r="T8" s="626" t="s">
        <v>259</v>
      </c>
      <c r="U8" s="626"/>
      <c r="V8" s="626"/>
      <c r="W8" s="626"/>
      <c r="X8" s="626"/>
      <c r="Y8" s="626"/>
      <c r="Z8" s="626"/>
      <c r="AA8" s="196"/>
      <c r="AB8" s="198"/>
      <c r="AC8" s="199"/>
      <c r="AD8" s="200">
        <v>2</v>
      </c>
      <c r="AE8" s="201">
        <v>0</v>
      </c>
      <c r="AF8" s="201">
        <v>2</v>
      </c>
      <c r="AG8" s="202">
        <v>3</v>
      </c>
      <c r="AH8" s="197" t="s">
        <v>260</v>
      </c>
      <c r="AI8" s="200">
        <v>2</v>
      </c>
      <c r="AJ8" s="202">
        <v>4</v>
      </c>
    </row>
    <row r="9" spans="1:36" ht="13.5" customHeight="1">
      <c r="A9" s="190"/>
      <c r="B9" s="628"/>
      <c r="C9" s="629"/>
      <c r="D9" s="629"/>
      <c r="E9" s="629"/>
      <c r="F9" s="629"/>
      <c r="G9" s="629"/>
      <c r="H9" s="629"/>
      <c r="I9" s="629"/>
      <c r="J9" s="629"/>
      <c r="K9" s="630"/>
      <c r="L9" s="631" t="s">
        <v>261</v>
      </c>
      <c r="M9" s="632"/>
      <c r="N9" s="632"/>
      <c r="O9" s="632"/>
      <c r="P9" s="632"/>
      <c r="Q9" s="632"/>
      <c r="R9" s="204"/>
      <c r="S9" s="204"/>
      <c r="T9" s="632" t="s">
        <v>261</v>
      </c>
      <c r="U9" s="632"/>
      <c r="V9" s="632"/>
      <c r="W9" s="632"/>
      <c r="X9" s="632"/>
      <c r="Y9" s="632"/>
      <c r="Z9" s="632"/>
      <c r="AA9" s="204"/>
      <c r="AB9" s="205"/>
      <c r="AC9" s="203"/>
      <c r="AD9" s="204"/>
      <c r="AE9" s="204"/>
      <c r="AF9" s="204"/>
      <c r="AG9" s="204"/>
      <c r="AH9" s="204"/>
      <c r="AI9" s="204"/>
      <c r="AJ9" s="205"/>
    </row>
    <row r="10" spans="1:36" ht="13.5" customHeight="1">
      <c r="A10" s="190"/>
      <c r="B10" s="615" t="s">
        <v>262</v>
      </c>
      <c r="C10" s="616"/>
      <c r="D10" s="616"/>
      <c r="E10" s="616"/>
      <c r="F10" s="616"/>
      <c r="G10" s="616"/>
      <c r="H10" s="616"/>
      <c r="I10" s="616"/>
      <c r="J10" s="616"/>
      <c r="K10" s="616"/>
      <c r="L10" s="616"/>
      <c r="M10" s="616"/>
      <c r="N10" s="616"/>
      <c r="O10" s="616"/>
      <c r="P10" s="616"/>
      <c r="Q10" s="616"/>
      <c r="R10" s="616"/>
      <c r="S10" s="616"/>
      <c r="T10" s="616"/>
      <c r="U10" s="616"/>
      <c r="V10" s="616"/>
      <c r="W10" s="616"/>
      <c r="X10" s="616"/>
      <c r="Y10" s="616"/>
      <c r="Z10" s="616"/>
      <c r="AA10" s="616"/>
      <c r="AB10" s="616"/>
      <c r="AC10" s="616"/>
      <c r="AD10" s="616"/>
      <c r="AE10" s="616"/>
      <c r="AF10" s="616"/>
      <c r="AG10" s="616"/>
      <c r="AH10" s="616"/>
      <c r="AI10" s="616"/>
      <c r="AJ10" s="617"/>
    </row>
    <row r="11" spans="1:36" ht="13.5" customHeight="1">
      <c r="A11" s="190"/>
      <c r="B11" s="207" t="s">
        <v>359</v>
      </c>
      <c r="C11" s="208" t="s">
        <v>447</v>
      </c>
      <c r="D11" s="208" t="s">
        <v>448</v>
      </c>
      <c r="E11" s="208" t="s">
        <v>362</v>
      </c>
      <c r="F11" s="208">
        <v>0</v>
      </c>
      <c r="G11" s="208">
        <v>2</v>
      </c>
      <c r="H11" s="208">
        <v>1</v>
      </c>
      <c r="I11" s="208">
        <v>4</v>
      </c>
      <c r="J11" s="208">
        <v>1</v>
      </c>
      <c r="K11" s="208" t="s">
        <v>350</v>
      </c>
      <c r="L11" s="201"/>
      <c r="M11" s="202"/>
      <c r="N11" s="606"/>
      <c r="O11" s="606"/>
      <c r="P11" s="606"/>
      <c r="Q11" s="606"/>
      <c r="R11" s="606"/>
      <c r="S11" s="606"/>
      <c r="T11" s="606"/>
      <c r="U11" s="606"/>
      <c r="V11" s="606"/>
      <c r="W11" s="606"/>
      <c r="X11" s="606"/>
      <c r="Y11" s="606"/>
      <c r="Z11" s="606"/>
      <c r="AA11" s="606"/>
      <c r="AB11" s="606"/>
      <c r="AC11" s="606"/>
      <c r="AD11" s="606"/>
      <c r="AE11" s="606"/>
      <c r="AF11" s="606"/>
      <c r="AG11" s="606"/>
      <c r="AH11" s="606"/>
      <c r="AI11" s="606"/>
      <c r="AJ11" s="607"/>
    </row>
    <row r="12" spans="1:36" ht="13.5" customHeight="1">
      <c r="A12" s="190"/>
      <c r="B12" s="618" t="s">
        <v>263</v>
      </c>
      <c r="C12" s="619"/>
      <c r="D12" s="619"/>
      <c r="E12" s="619"/>
      <c r="F12" s="619"/>
      <c r="G12" s="619"/>
      <c r="H12" s="619"/>
      <c r="I12" s="619"/>
      <c r="J12" s="619"/>
      <c r="K12" s="619"/>
      <c r="L12" s="619"/>
      <c r="M12" s="619"/>
      <c r="N12" s="619"/>
      <c r="O12" s="619"/>
      <c r="P12" s="619"/>
      <c r="Q12" s="619"/>
      <c r="R12" s="619"/>
      <c r="S12" s="619"/>
      <c r="T12" s="619"/>
      <c r="U12" s="619"/>
      <c r="V12" s="619"/>
      <c r="W12" s="619"/>
      <c r="X12" s="619"/>
      <c r="Y12" s="619"/>
      <c r="Z12" s="619"/>
      <c r="AA12" s="619"/>
      <c r="AB12" s="619"/>
      <c r="AC12" s="619"/>
      <c r="AD12" s="619"/>
      <c r="AE12" s="619"/>
      <c r="AF12" s="619"/>
      <c r="AG12" s="619"/>
      <c r="AH12" s="619"/>
      <c r="AI12" s="619"/>
      <c r="AJ12" s="620"/>
    </row>
    <row r="13" spans="1:36" ht="13.5" customHeight="1">
      <c r="A13" s="190"/>
      <c r="B13" s="200" t="s">
        <v>264</v>
      </c>
      <c r="C13" s="201"/>
      <c r="D13" s="201"/>
      <c r="E13" s="201"/>
      <c r="F13" s="201"/>
      <c r="G13" s="201"/>
      <c r="H13" s="201"/>
      <c r="I13" s="201"/>
      <c r="J13" s="201"/>
      <c r="K13" s="201"/>
      <c r="L13" s="201"/>
      <c r="M13" s="201"/>
      <c r="N13" s="201"/>
      <c r="O13" s="201"/>
      <c r="P13" s="201"/>
      <c r="Q13" s="201"/>
      <c r="R13" s="201"/>
      <c r="S13" s="201"/>
      <c r="T13" s="201"/>
      <c r="U13" s="201"/>
      <c r="V13" s="201"/>
      <c r="W13" s="201"/>
      <c r="X13" s="201"/>
      <c r="Y13" s="201" t="s">
        <v>265</v>
      </c>
      <c r="Z13" s="201"/>
      <c r="AA13" s="201"/>
      <c r="AB13" s="201"/>
      <c r="AC13" s="201"/>
      <c r="AD13" s="201"/>
      <c r="AE13" s="201"/>
      <c r="AF13" s="201"/>
      <c r="AG13" s="201"/>
      <c r="AH13" s="201"/>
      <c r="AI13" s="201"/>
      <c r="AJ13" s="202"/>
    </row>
    <row r="14" spans="1:38" ht="13.5" customHeight="1">
      <c r="A14" s="190"/>
      <c r="B14" s="209" t="s">
        <v>266</v>
      </c>
      <c r="C14" s="197"/>
      <c r="D14" s="197"/>
      <c r="E14" s="197"/>
      <c r="F14" s="197"/>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212"/>
      <c r="AK14" s="213"/>
      <c r="AL14" s="214"/>
    </row>
    <row r="15" spans="1:38" ht="13.5" customHeight="1">
      <c r="A15" s="190"/>
      <c r="B15" s="215"/>
      <c r="C15" s="216"/>
      <c r="D15" s="216"/>
      <c r="E15" s="216"/>
      <c r="F15" s="216"/>
      <c r="G15" s="216"/>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7"/>
      <c r="AK15" s="218"/>
      <c r="AL15" s="219"/>
    </row>
    <row r="16" spans="1:38" ht="13.5" customHeight="1">
      <c r="A16" s="190"/>
      <c r="B16" s="215"/>
      <c r="C16" s="216"/>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7"/>
      <c r="AK16" s="218"/>
      <c r="AL16" s="219"/>
    </row>
    <row r="17" spans="1:38" ht="13.5" customHeight="1">
      <c r="A17" s="190"/>
      <c r="B17" s="209" t="s">
        <v>267</v>
      </c>
      <c r="C17" s="197"/>
      <c r="D17" s="197"/>
      <c r="E17" s="197"/>
      <c r="F17" s="197"/>
      <c r="G17" s="211"/>
      <c r="H17" s="211"/>
      <c r="I17" s="215"/>
      <c r="J17" s="216"/>
      <c r="K17" s="216"/>
      <c r="L17" s="216"/>
      <c r="M17" s="216"/>
      <c r="N17" s="216"/>
      <c r="O17" s="216"/>
      <c r="P17" s="216"/>
      <c r="Q17" s="216"/>
      <c r="R17" s="216"/>
      <c r="S17" s="216"/>
      <c r="T17" s="216"/>
      <c r="U17" s="216"/>
      <c r="V17" s="217"/>
      <c r="W17" s="621" t="s">
        <v>268</v>
      </c>
      <c r="X17" s="621"/>
      <c r="Y17" s="621"/>
      <c r="Z17" s="622"/>
      <c r="AA17" s="622"/>
      <c r="AB17" s="622"/>
      <c r="AC17" s="622"/>
      <c r="AD17" s="623"/>
      <c r="AE17" s="221"/>
      <c r="AF17" s="222"/>
      <c r="AG17" s="216"/>
      <c r="AH17" s="216"/>
      <c r="AI17" s="216"/>
      <c r="AJ17" s="217"/>
      <c r="AK17" s="218"/>
      <c r="AL17" s="219"/>
    </row>
    <row r="18" spans="1:36" ht="13.5" customHeight="1">
      <c r="A18" s="190"/>
      <c r="B18" s="223" t="s">
        <v>269</v>
      </c>
      <c r="C18" s="224"/>
      <c r="D18" s="224"/>
      <c r="E18" s="224"/>
      <c r="F18" s="224"/>
      <c r="G18" s="224"/>
      <c r="H18" s="224"/>
      <c r="I18" s="224"/>
      <c r="J18" s="224"/>
      <c r="K18" s="224"/>
      <c r="L18" s="224"/>
      <c r="M18" s="224"/>
      <c r="N18" s="224"/>
      <c r="O18" s="224"/>
      <c r="P18" s="224"/>
      <c r="Q18" s="224"/>
      <c r="R18" s="224"/>
      <c r="S18" s="624" t="s">
        <v>270</v>
      </c>
      <c r="T18" s="624"/>
      <c r="U18" s="624"/>
      <c r="V18" s="200"/>
      <c r="W18" s="201">
        <v>9</v>
      </c>
      <c r="X18" s="201">
        <v>2</v>
      </c>
      <c r="Y18" s="202" t="s">
        <v>271</v>
      </c>
      <c r="Z18" s="197"/>
      <c r="AA18" s="197"/>
      <c r="AB18" s="197"/>
      <c r="AC18" s="197"/>
      <c r="AD18" s="197"/>
      <c r="AE18" s="197"/>
      <c r="AF18" s="197"/>
      <c r="AG18" s="197"/>
      <c r="AH18" s="197"/>
      <c r="AI18" s="197"/>
      <c r="AJ18" s="198"/>
    </row>
    <row r="19" spans="1:36" ht="13.5" customHeight="1">
      <c r="A19" s="190"/>
      <c r="B19" s="225" t="s">
        <v>272</v>
      </c>
      <c r="C19" s="192"/>
      <c r="D19" s="192"/>
      <c r="E19" s="192"/>
      <c r="F19" s="192"/>
      <c r="G19" s="192"/>
      <c r="H19" s="192"/>
      <c r="I19" s="192"/>
      <c r="J19" s="192"/>
      <c r="K19" s="192"/>
      <c r="L19" s="192"/>
      <c r="M19" s="192"/>
      <c r="N19" s="192"/>
      <c r="O19" s="192"/>
      <c r="P19" s="192"/>
      <c r="Q19" s="192"/>
      <c r="R19" s="192"/>
      <c r="S19" s="192"/>
      <c r="T19" s="206" t="s">
        <v>273</v>
      </c>
      <c r="U19" s="192"/>
      <c r="V19" s="192"/>
      <c r="W19" s="226"/>
      <c r="X19" s="192"/>
      <c r="Y19" s="193"/>
      <c r="Z19" s="197"/>
      <c r="AA19" s="197"/>
      <c r="AB19" s="197"/>
      <c r="AC19" s="197"/>
      <c r="AD19" s="197"/>
      <c r="AE19" s="197"/>
      <c r="AF19" s="197"/>
      <c r="AG19" s="197"/>
      <c r="AH19" s="197"/>
      <c r="AI19" s="197"/>
      <c r="AJ19" s="198"/>
    </row>
    <row r="20" spans="1:36" ht="13.5" customHeight="1">
      <c r="A20" s="190"/>
      <c r="B20" s="227" t="s">
        <v>274</v>
      </c>
      <c r="C20" s="197"/>
      <c r="D20" s="197"/>
      <c r="E20" s="197"/>
      <c r="F20" s="197"/>
      <c r="G20" s="197"/>
      <c r="H20" s="197"/>
      <c r="I20" s="197"/>
      <c r="J20" s="197"/>
      <c r="K20" s="197"/>
      <c r="L20" s="197"/>
      <c r="M20" s="197"/>
      <c r="N20" s="197"/>
      <c r="O20" s="197"/>
      <c r="P20" s="197"/>
      <c r="Q20" s="197"/>
      <c r="R20" s="197"/>
      <c r="S20" s="197"/>
      <c r="T20" s="610" t="s">
        <v>275</v>
      </c>
      <c r="U20" s="610"/>
      <c r="V20" s="197"/>
      <c r="W20" s="197"/>
      <c r="X20" s="196"/>
      <c r="Y20" s="198"/>
      <c r="Z20" s="568" t="s">
        <v>276</v>
      </c>
      <c r="AA20" s="568"/>
      <c r="AB20" s="568"/>
      <c r="AC20" s="568"/>
      <c r="AD20" s="568"/>
      <c r="AE20" s="568"/>
      <c r="AF20" s="568"/>
      <c r="AG20" s="568"/>
      <c r="AH20" s="568"/>
      <c r="AI20" s="568"/>
      <c r="AJ20" s="603"/>
    </row>
    <row r="21" spans="1:36" ht="7.5" customHeight="1">
      <c r="A21" s="190"/>
      <c r="B21" s="605"/>
      <c r="C21" s="606"/>
      <c r="D21" s="606"/>
      <c r="E21" s="606"/>
      <c r="F21" s="606"/>
      <c r="G21" s="606"/>
      <c r="H21" s="606"/>
      <c r="I21" s="606"/>
      <c r="J21" s="606"/>
      <c r="K21" s="606"/>
      <c r="L21" s="606"/>
      <c r="M21" s="606"/>
      <c r="N21" s="606"/>
      <c r="O21" s="606"/>
      <c r="P21" s="606"/>
      <c r="Q21" s="606"/>
      <c r="R21" s="606"/>
      <c r="S21" s="606"/>
      <c r="T21" s="606"/>
      <c r="U21" s="606"/>
      <c r="V21" s="606"/>
      <c r="W21" s="606"/>
      <c r="X21" s="606"/>
      <c r="Y21" s="607"/>
      <c r="Z21" s="197"/>
      <c r="AA21" s="197"/>
      <c r="AB21" s="197"/>
      <c r="AC21" s="197"/>
      <c r="AD21" s="197"/>
      <c r="AE21" s="197"/>
      <c r="AF21" s="197"/>
      <c r="AG21" s="197"/>
      <c r="AH21" s="197"/>
      <c r="AI21" s="197"/>
      <c r="AJ21" s="198"/>
    </row>
    <row r="22" spans="1:36" ht="13.5" customHeight="1">
      <c r="A22" s="190"/>
      <c r="B22" s="608" t="s">
        <v>277</v>
      </c>
      <c r="C22" s="609"/>
      <c r="D22" s="609"/>
      <c r="E22" s="609"/>
      <c r="F22" s="609"/>
      <c r="G22" s="609"/>
      <c r="H22" s="609"/>
      <c r="I22" s="609"/>
      <c r="J22" s="609"/>
      <c r="K22" s="609"/>
      <c r="L22" s="609"/>
      <c r="M22" s="609"/>
      <c r="N22" s="609"/>
      <c r="O22" s="609"/>
      <c r="P22" s="609"/>
      <c r="Q22" s="609"/>
      <c r="R22" s="609"/>
      <c r="S22" s="197"/>
      <c r="T22" s="610" t="s">
        <v>278</v>
      </c>
      <c r="U22" s="610"/>
      <c r="V22" s="197"/>
      <c r="W22" s="197"/>
      <c r="X22" s="196"/>
      <c r="Y22" s="198"/>
      <c r="Z22" s="197"/>
      <c r="AA22" s="230"/>
      <c r="AB22" s="231"/>
      <c r="AC22" s="195" t="s">
        <v>260</v>
      </c>
      <c r="AD22" s="230"/>
      <c r="AE22" s="231"/>
      <c r="AF22" s="195" t="s">
        <v>260</v>
      </c>
      <c r="AG22" s="230"/>
      <c r="AH22" s="231"/>
      <c r="AI22" s="197"/>
      <c r="AJ22" s="198"/>
    </row>
    <row r="23" spans="1:36" ht="7.5" customHeight="1">
      <c r="A23" s="190"/>
      <c r="B23" s="232"/>
      <c r="C23" s="233"/>
      <c r="D23" s="233"/>
      <c r="E23" s="233"/>
      <c r="F23" s="233"/>
      <c r="G23" s="233"/>
      <c r="H23" s="233"/>
      <c r="I23" s="233"/>
      <c r="J23" s="233"/>
      <c r="K23" s="233"/>
      <c r="L23" s="233"/>
      <c r="M23" s="233"/>
      <c r="N23" s="233"/>
      <c r="O23" s="233"/>
      <c r="P23" s="233"/>
      <c r="Q23" s="233"/>
      <c r="R23" s="233"/>
      <c r="S23" s="204"/>
      <c r="T23" s="234"/>
      <c r="U23" s="234"/>
      <c r="V23" s="204"/>
      <c r="W23" s="204"/>
      <c r="X23" s="204"/>
      <c r="Y23" s="205"/>
      <c r="Z23" s="197"/>
      <c r="AA23" s="195"/>
      <c r="AB23" s="195"/>
      <c r="AC23" s="195"/>
      <c r="AD23" s="195"/>
      <c r="AE23" s="195"/>
      <c r="AF23" s="195"/>
      <c r="AG23" s="195"/>
      <c r="AH23" s="195"/>
      <c r="AI23" s="197"/>
      <c r="AJ23" s="198"/>
    </row>
    <row r="24" spans="1:36" ht="13.5" customHeight="1">
      <c r="A24" s="190"/>
      <c r="B24" s="611" t="s">
        <v>279</v>
      </c>
      <c r="C24" s="612"/>
      <c r="D24" s="612"/>
      <c r="E24" s="612"/>
      <c r="F24" s="612"/>
      <c r="G24" s="612"/>
      <c r="H24" s="612"/>
      <c r="I24" s="612"/>
      <c r="J24" s="612"/>
      <c r="K24" s="612"/>
      <c r="L24" s="612"/>
      <c r="M24" s="613" t="s">
        <v>280</v>
      </c>
      <c r="N24" s="613"/>
      <c r="O24" s="613"/>
      <c r="P24" s="613"/>
      <c r="Q24" s="613"/>
      <c r="R24" s="613"/>
      <c r="S24" s="613"/>
      <c r="T24" s="613"/>
      <c r="U24" s="613"/>
      <c r="V24" s="613"/>
      <c r="W24" s="613"/>
      <c r="X24" s="613"/>
      <c r="Y24" s="614"/>
      <c r="Z24" s="197"/>
      <c r="AA24" s="195" t="s">
        <v>281</v>
      </c>
      <c r="AB24" s="195" t="s">
        <v>281</v>
      </c>
      <c r="AC24" s="195"/>
      <c r="AD24" s="195" t="s">
        <v>282</v>
      </c>
      <c r="AE24" s="195" t="s">
        <v>282</v>
      </c>
      <c r="AF24" s="195"/>
      <c r="AG24" s="195" t="s">
        <v>283</v>
      </c>
      <c r="AH24" s="195" t="s">
        <v>283</v>
      </c>
      <c r="AI24" s="197"/>
      <c r="AJ24" s="198"/>
    </row>
    <row r="25" spans="1:36" ht="13.5" customHeight="1">
      <c r="A25" s="190"/>
      <c r="B25" s="595" t="s">
        <v>284</v>
      </c>
      <c r="C25" s="596"/>
      <c r="D25" s="596"/>
      <c r="E25" s="596"/>
      <c r="F25" s="596"/>
      <c r="G25" s="596"/>
      <c r="H25" s="596"/>
      <c r="I25" s="596"/>
      <c r="J25" s="596"/>
      <c r="K25" s="596"/>
      <c r="L25" s="596"/>
      <c r="M25" s="200"/>
      <c r="N25" s="201"/>
      <c r="O25" s="201"/>
      <c r="P25" s="201"/>
      <c r="Q25" s="201"/>
      <c r="R25" s="201"/>
      <c r="S25" s="201"/>
      <c r="T25" s="201"/>
      <c r="U25" s="201"/>
      <c r="V25" s="604">
        <f>AA38</f>
        <v>499500</v>
      </c>
      <c r="W25" s="547"/>
      <c r="X25" s="547"/>
      <c r="Y25" s="548"/>
      <c r="Z25" s="197"/>
      <c r="AA25" s="197"/>
      <c r="AB25" s="197"/>
      <c r="AC25" s="197"/>
      <c r="AD25" s="197"/>
      <c r="AE25" s="197"/>
      <c r="AF25" s="197"/>
      <c r="AG25" s="197"/>
      <c r="AH25" s="197"/>
      <c r="AI25" s="197"/>
      <c r="AJ25" s="198"/>
    </row>
    <row r="26" spans="1:36" ht="13.5" customHeight="1">
      <c r="A26" s="190"/>
      <c r="B26" s="595" t="s">
        <v>285</v>
      </c>
      <c r="C26" s="596"/>
      <c r="D26" s="596"/>
      <c r="E26" s="596"/>
      <c r="F26" s="596"/>
      <c r="G26" s="596"/>
      <c r="H26" s="596"/>
      <c r="I26" s="596"/>
      <c r="J26" s="596"/>
      <c r="K26" s="596"/>
      <c r="L26" s="596"/>
      <c r="M26" s="200"/>
      <c r="N26" s="201"/>
      <c r="O26" s="201"/>
      <c r="P26" s="201"/>
      <c r="Q26" s="201"/>
      <c r="R26" s="201"/>
      <c r="S26" s="201"/>
      <c r="T26" s="201"/>
      <c r="U26" s="201"/>
      <c r="V26" s="201"/>
      <c r="W26" s="201"/>
      <c r="X26" s="201"/>
      <c r="Y26" s="202"/>
      <c r="Z26" s="568" t="s">
        <v>286</v>
      </c>
      <c r="AA26" s="568"/>
      <c r="AB26" s="568"/>
      <c r="AC26" s="568"/>
      <c r="AD26" s="568"/>
      <c r="AE26" s="568"/>
      <c r="AF26" s="568"/>
      <c r="AG26" s="568"/>
      <c r="AH26" s="568"/>
      <c r="AI26" s="568"/>
      <c r="AJ26" s="603"/>
    </row>
    <row r="27" spans="1:36" ht="13.5" customHeight="1">
      <c r="A27" s="190"/>
      <c r="B27" s="595" t="s">
        <v>287</v>
      </c>
      <c r="C27" s="596"/>
      <c r="D27" s="596"/>
      <c r="E27" s="596"/>
      <c r="F27" s="596"/>
      <c r="G27" s="596"/>
      <c r="H27" s="596"/>
      <c r="I27" s="596"/>
      <c r="J27" s="596"/>
      <c r="K27" s="596"/>
      <c r="L27" s="596"/>
      <c r="M27" s="200"/>
      <c r="N27" s="201"/>
      <c r="O27" s="201"/>
      <c r="P27" s="201"/>
      <c r="Q27" s="201"/>
      <c r="R27" s="201"/>
      <c r="S27" s="201"/>
      <c r="T27" s="201"/>
      <c r="U27" s="201"/>
      <c r="V27" s="201"/>
      <c r="W27" s="201"/>
      <c r="X27" s="201"/>
      <c r="Y27" s="202"/>
      <c r="Z27" s="197"/>
      <c r="AA27" s="190"/>
      <c r="AB27" s="197"/>
      <c r="AC27" s="197"/>
      <c r="AD27" s="197"/>
      <c r="AE27" s="197"/>
      <c r="AF27" s="197"/>
      <c r="AG27" s="197"/>
      <c r="AH27" s="197"/>
      <c r="AI27" s="197"/>
      <c r="AJ27" s="198"/>
    </row>
    <row r="28" spans="1:36" ht="13.5" customHeight="1">
      <c r="A28" s="190"/>
      <c r="B28" s="595" t="s">
        <v>288</v>
      </c>
      <c r="C28" s="596"/>
      <c r="D28" s="596"/>
      <c r="E28" s="596"/>
      <c r="F28" s="596"/>
      <c r="G28" s="596"/>
      <c r="H28" s="596"/>
      <c r="I28" s="596"/>
      <c r="J28" s="596"/>
      <c r="K28" s="596"/>
      <c r="L28" s="596"/>
      <c r="M28" s="200"/>
      <c r="N28" s="201"/>
      <c r="O28" s="201"/>
      <c r="P28" s="201"/>
      <c r="Q28" s="201"/>
      <c r="R28" s="201"/>
      <c r="S28" s="201"/>
      <c r="T28" s="201"/>
      <c r="U28" s="201"/>
      <c r="V28" s="201"/>
      <c r="W28" s="201"/>
      <c r="X28" s="201"/>
      <c r="Y28" s="202"/>
      <c r="Z28" s="197"/>
      <c r="AA28" s="190"/>
      <c r="AB28" s="197"/>
      <c r="AC28" s="197"/>
      <c r="AD28" s="197"/>
      <c r="AE28" s="197"/>
      <c r="AF28" s="197"/>
      <c r="AG28" s="197"/>
      <c r="AH28" s="197"/>
      <c r="AI28" s="197"/>
      <c r="AJ28" s="198"/>
    </row>
    <row r="29" spans="1:36" ht="13.5" customHeight="1">
      <c r="A29" s="190"/>
      <c r="B29" s="595" t="s">
        <v>289</v>
      </c>
      <c r="C29" s="596"/>
      <c r="D29" s="596"/>
      <c r="E29" s="596"/>
      <c r="F29" s="596"/>
      <c r="G29" s="596"/>
      <c r="H29" s="596"/>
      <c r="I29" s="596"/>
      <c r="J29" s="596"/>
      <c r="K29" s="596"/>
      <c r="L29" s="596"/>
      <c r="M29" s="200"/>
      <c r="N29" s="201"/>
      <c r="O29" s="201"/>
      <c r="P29" s="201"/>
      <c r="Q29" s="201"/>
      <c r="R29" s="201"/>
      <c r="S29" s="201"/>
      <c r="T29" s="201"/>
      <c r="U29" s="201"/>
      <c r="V29" s="201"/>
      <c r="W29" s="201"/>
      <c r="X29" s="201"/>
      <c r="Y29" s="202"/>
      <c r="Z29" s="197"/>
      <c r="AA29" s="197"/>
      <c r="AB29" s="197"/>
      <c r="AC29" s="190"/>
      <c r="AD29" s="197"/>
      <c r="AE29" s="190"/>
      <c r="AF29" s="197"/>
      <c r="AG29" s="197"/>
      <c r="AH29" s="197"/>
      <c r="AI29" s="197"/>
      <c r="AJ29" s="198"/>
    </row>
    <row r="30" spans="1:36" ht="13.5" customHeight="1">
      <c r="A30" s="190"/>
      <c r="B30" s="595" t="s">
        <v>290</v>
      </c>
      <c r="C30" s="596"/>
      <c r="D30" s="596"/>
      <c r="E30" s="596"/>
      <c r="F30" s="596"/>
      <c r="G30" s="596"/>
      <c r="H30" s="596"/>
      <c r="I30" s="596"/>
      <c r="J30" s="596"/>
      <c r="K30" s="596"/>
      <c r="L30" s="596"/>
      <c r="M30" s="200"/>
      <c r="N30" s="201"/>
      <c r="O30" s="201"/>
      <c r="P30" s="201"/>
      <c r="Q30" s="201"/>
      <c r="R30" s="201"/>
      <c r="S30" s="201"/>
      <c r="T30" s="201"/>
      <c r="U30" s="201"/>
      <c r="V30" s="604">
        <f>V25</f>
        <v>499500</v>
      </c>
      <c r="W30" s="547"/>
      <c r="X30" s="547"/>
      <c r="Y30" s="548"/>
      <c r="Z30" s="197"/>
      <c r="AA30" s="197"/>
      <c r="AB30" s="197"/>
      <c r="AC30" s="197"/>
      <c r="AD30" s="197"/>
      <c r="AE30" s="197"/>
      <c r="AF30" s="197"/>
      <c r="AG30" s="197"/>
      <c r="AH30" s="197"/>
      <c r="AI30" s="197"/>
      <c r="AJ30" s="198"/>
    </row>
    <row r="31" spans="1:36" ht="13.5" customHeight="1">
      <c r="A31" s="190"/>
      <c r="B31" s="595" t="s">
        <v>291</v>
      </c>
      <c r="C31" s="596"/>
      <c r="D31" s="596"/>
      <c r="E31" s="596"/>
      <c r="F31" s="596"/>
      <c r="G31" s="596"/>
      <c r="H31" s="596"/>
      <c r="I31" s="596"/>
      <c r="J31" s="596"/>
      <c r="K31" s="596"/>
      <c r="L31" s="596"/>
      <c r="M31" s="597" t="s">
        <v>552</v>
      </c>
      <c r="N31" s="598"/>
      <c r="O31" s="598"/>
      <c r="P31" s="598"/>
      <c r="Q31" s="598"/>
      <c r="R31" s="598"/>
      <c r="S31" s="598"/>
      <c r="T31" s="598"/>
      <c r="U31" s="598"/>
      <c r="V31" s="598"/>
      <c r="W31" s="598"/>
      <c r="X31" s="598"/>
      <c r="Y31" s="599"/>
      <c r="Z31" s="197"/>
      <c r="AA31" s="197"/>
      <c r="AB31" s="197"/>
      <c r="AC31" s="197"/>
      <c r="AD31" s="197"/>
      <c r="AE31" s="197"/>
      <c r="AF31" s="197"/>
      <c r="AG31" s="197"/>
      <c r="AH31" s="197"/>
      <c r="AI31" s="197"/>
      <c r="AJ31" s="198"/>
    </row>
    <row r="32" spans="1:36" ht="13.5" customHeight="1">
      <c r="A32" s="190"/>
      <c r="B32" s="600" t="s">
        <v>292</v>
      </c>
      <c r="C32" s="601"/>
      <c r="D32" s="601"/>
      <c r="E32" s="602"/>
      <c r="F32" s="600" t="s">
        <v>293</v>
      </c>
      <c r="G32" s="601"/>
      <c r="H32" s="602"/>
      <c r="I32" s="600" t="s">
        <v>294</v>
      </c>
      <c r="J32" s="601"/>
      <c r="K32" s="601"/>
      <c r="L32" s="601"/>
      <c r="M32" s="602"/>
      <c r="N32" s="600" t="s">
        <v>295</v>
      </c>
      <c r="O32" s="601"/>
      <c r="P32" s="601"/>
      <c r="Q32" s="601"/>
      <c r="R32" s="602"/>
      <c r="S32" s="600" t="s">
        <v>296</v>
      </c>
      <c r="T32" s="601"/>
      <c r="U32" s="602"/>
      <c r="V32" s="600" t="s">
        <v>297</v>
      </c>
      <c r="W32" s="601"/>
      <c r="X32" s="601"/>
      <c r="Y32" s="602"/>
      <c r="Z32" s="197"/>
      <c r="AA32" s="197"/>
      <c r="AB32" s="197"/>
      <c r="AC32" s="197"/>
      <c r="AD32" s="197"/>
      <c r="AE32" s="197"/>
      <c r="AF32" s="197"/>
      <c r="AG32" s="197"/>
      <c r="AH32" s="197"/>
      <c r="AI32" s="197"/>
      <c r="AJ32" s="198"/>
    </row>
    <row r="33" spans="1:36" ht="13.5" customHeight="1">
      <c r="A33" s="190"/>
      <c r="B33" s="589"/>
      <c r="C33" s="590"/>
      <c r="D33" s="590"/>
      <c r="E33" s="591"/>
      <c r="F33" s="589">
        <v>5</v>
      </c>
      <c r="G33" s="590"/>
      <c r="H33" s="591"/>
      <c r="I33" s="589">
        <v>1</v>
      </c>
      <c r="J33" s="590"/>
      <c r="K33" s="590"/>
      <c r="L33" s="590"/>
      <c r="M33" s="591"/>
      <c r="N33" s="592">
        <v>5</v>
      </c>
      <c r="O33" s="593"/>
      <c r="P33" s="593"/>
      <c r="Q33" s="593"/>
      <c r="R33" s="594"/>
      <c r="S33" s="592">
        <v>0</v>
      </c>
      <c r="T33" s="593"/>
      <c r="U33" s="594"/>
      <c r="V33" s="592">
        <v>0</v>
      </c>
      <c r="W33" s="593"/>
      <c r="X33" s="593"/>
      <c r="Y33" s="594"/>
      <c r="Z33" s="197"/>
      <c r="AA33" s="197"/>
      <c r="AB33" s="197"/>
      <c r="AC33" s="197"/>
      <c r="AD33" s="197"/>
      <c r="AE33" s="197"/>
      <c r="AF33" s="197"/>
      <c r="AG33" s="197"/>
      <c r="AH33" s="197"/>
      <c r="AI33" s="197"/>
      <c r="AJ33" s="198"/>
    </row>
    <row r="34" spans="1:36" ht="13.5" customHeight="1">
      <c r="A34" s="190"/>
      <c r="B34" s="572" t="s">
        <v>298</v>
      </c>
      <c r="C34" s="573"/>
      <c r="D34" s="573"/>
      <c r="E34" s="573"/>
      <c r="F34" s="573"/>
      <c r="G34" s="573"/>
      <c r="H34" s="573"/>
      <c r="I34" s="573"/>
      <c r="J34" s="573"/>
      <c r="K34" s="573"/>
      <c r="L34" s="574"/>
      <c r="M34" s="575" t="s">
        <v>550</v>
      </c>
      <c r="N34" s="576"/>
      <c r="O34" s="576"/>
      <c r="P34" s="576"/>
      <c r="Q34" s="576"/>
      <c r="R34" s="577"/>
      <c r="S34" s="578" t="s">
        <v>299</v>
      </c>
      <c r="T34" s="579"/>
      <c r="U34" s="580" t="s">
        <v>551</v>
      </c>
      <c r="V34" s="581"/>
      <c r="W34" s="581"/>
      <c r="X34" s="581"/>
      <c r="Y34" s="582"/>
      <c r="Z34" s="197"/>
      <c r="AA34" s="197"/>
      <c r="AB34" s="197"/>
      <c r="AC34" s="197"/>
      <c r="AD34" s="197"/>
      <c r="AE34" s="197"/>
      <c r="AF34" s="197"/>
      <c r="AG34" s="197"/>
      <c r="AH34" s="197"/>
      <c r="AI34" s="197"/>
      <c r="AJ34" s="198"/>
    </row>
    <row r="35" spans="1:36" ht="13.5" customHeight="1">
      <c r="A35" s="190"/>
      <c r="B35" s="572" t="s">
        <v>300</v>
      </c>
      <c r="C35" s="573"/>
      <c r="D35" s="573"/>
      <c r="E35" s="573"/>
      <c r="F35" s="573"/>
      <c r="G35" s="573"/>
      <c r="H35" s="573"/>
      <c r="I35" s="573"/>
      <c r="J35" s="573"/>
      <c r="K35" s="573"/>
      <c r="L35" s="574"/>
      <c r="M35" s="583" t="s">
        <v>301</v>
      </c>
      <c r="N35" s="584"/>
      <c r="O35" s="584"/>
      <c r="P35" s="584"/>
      <c r="Q35" s="584"/>
      <c r="R35" s="584"/>
      <c r="S35" s="584"/>
      <c r="T35" s="584"/>
      <c r="U35" s="584"/>
      <c r="V35" s="584"/>
      <c r="W35" s="584"/>
      <c r="X35" s="584"/>
      <c r="Y35" s="585"/>
      <c r="Z35" s="197"/>
      <c r="AA35" s="197"/>
      <c r="AB35" s="197"/>
      <c r="AC35" s="197"/>
      <c r="AD35" s="197"/>
      <c r="AE35" s="197"/>
      <c r="AF35" s="197"/>
      <c r="AG35" s="197"/>
      <c r="AH35" s="197"/>
      <c r="AI35" s="197"/>
      <c r="AJ35" s="198"/>
    </row>
    <row r="36" spans="1:36" ht="13.5" customHeight="1">
      <c r="A36" s="190"/>
      <c r="B36" s="586" t="s">
        <v>302</v>
      </c>
      <c r="C36" s="587"/>
      <c r="D36" s="587"/>
      <c r="E36" s="587"/>
      <c r="F36" s="587"/>
      <c r="G36" s="587"/>
      <c r="H36" s="587"/>
      <c r="I36" s="587"/>
      <c r="J36" s="587"/>
      <c r="K36" s="587"/>
      <c r="L36" s="587"/>
      <c r="M36" s="587"/>
      <c r="N36" s="587"/>
      <c r="O36" s="587"/>
      <c r="P36" s="587"/>
      <c r="Q36" s="587"/>
      <c r="R36" s="587"/>
      <c r="S36" s="587"/>
      <c r="T36" s="587"/>
      <c r="U36" s="587"/>
      <c r="V36" s="587"/>
      <c r="W36" s="587"/>
      <c r="X36" s="587"/>
      <c r="Y36" s="588"/>
      <c r="Z36" s="229"/>
      <c r="AA36" s="229"/>
      <c r="AB36" s="197"/>
      <c r="AC36" s="197"/>
      <c r="AD36" s="197"/>
      <c r="AE36" s="197"/>
      <c r="AF36" s="197"/>
      <c r="AG36" s="197"/>
      <c r="AH36" s="197"/>
      <c r="AI36" s="197"/>
      <c r="AJ36" s="198"/>
    </row>
    <row r="37" spans="1:36" ht="13.5" customHeight="1">
      <c r="A37" s="190"/>
      <c r="B37" s="236" t="s">
        <v>303</v>
      </c>
      <c r="C37" s="237"/>
      <c r="D37" s="237"/>
      <c r="E37" s="237"/>
      <c r="F37" s="237"/>
      <c r="G37" s="560" t="str">
        <f>U34</f>
        <v>05.09.2022</v>
      </c>
      <c r="H37" s="561"/>
      <c r="I37" s="561"/>
      <c r="J37" s="561"/>
      <c r="K37" s="561"/>
      <c r="L37" s="562"/>
      <c r="M37" s="563"/>
      <c r="N37" s="547"/>
      <c r="O37" s="547"/>
      <c r="P37" s="547"/>
      <c r="Q37" s="547"/>
      <c r="R37" s="547"/>
      <c r="S37" s="547"/>
      <c r="T37" s="547"/>
      <c r="U37" s="547"/>
      <c r="V37" s="547"/>
      <c r="W37" s="547"/>
      <c r="X37" s="547"/>
      <c r="Y37" s="548"/>
      <c r="Z37" s="197"/>
      <c r="AA37" s="197"/>
      <c r="AB37" s="197"/>
      <c r="AC37" s="197"/>
      <c r="AD37" s="197"/>
      <c r="AE37" s="197"/>
      <c r="AF37" s="197"/>
      <c r="AG37" s="197"/>
      <c r="AH37" s="197"/>
      <c r="AI37" s="197"/>
      <c r="AJ37" s="198"/>
    </row>
    <row r="38" spans="1:38" ht="60.75" customHeight="1">
      <c r="A38" s="190"/>
      <c r="B38" s="564"/>
      <c r="C38" s="565"/>
      <c r="D38" s="565"/>
      <c r="E38" s="565"/>
      <c r="F38" s="565"/>
      <c r="G38" s="565"/>
      <c r="H38" s="565"/>
      <c r="I38" s="565"/>
      <c r="J38" s="565"/>
      <c r="K38" s="565"/>
      <c r="L38" s="565"/>
      <c r="M38" s="565"/>
      <c r="N38" s="565"/>
      <c r="O38" s="565"/>
      <c r="P38" s="565"/>
      <c r="Q38" s="565"/>
      <c r="R38" s="565"/>
      <c r="S38" s="565"/>
      <c r="T38" s="565"/>
      <c r="U38" s="565"/>
      <c r="V38" s="565"/>
      <c r="W38" s="565"/>
      <c r="X38" s="565"/>
      <c r="Y38" s="566"/>
      <c r="Z38" s="197" t="s">
        <v>304</v>
      </c>
      <c r="AA38" s="538">
        <f>'Sept.2022'!AE81</f>
        <v>499500</v>
      </c>
      <c r="AB38" s="538"/>
      <c r="AC38" s="538"/>
      <c r="AD38" s="538"/>
      <c r="AE38" s="538"/>
      <c r="AF38" s="538"/>
      <c r="AG38" s="538"/>
      <c r="AH38" s="538"/>
      <c r="AI38" s="538"/>
      <c r="AJ38" s="238"/>
      <c r="AK38" s="239"/>
      <c r="AL38" s="240"/>
    </row>
    <row r="39" spans="1:36" ht="13.5" customHeight="1">
      <c r="A39" s="190"/>
      <c r="B39" s="567" t="s">
        <v>305</v>
      </c>
      <c r="C39" s="568"/>
      <c r="D39" s="568"/>
      <c r="E39" s="568"/>
      <c r="F39" s="568"/>
      <c r="G39" s="568"/>
      <c r="H39" s="568"/>
      <c r="I39" s="568"/>
      <c r="J39" s="568"/>
      <c r="K39" s="568"/>
      <c r="L39" s="568"/>
      <c r="M39" s="568"/>
      <c r="N39" s="568"/>
      <c r="O39" s="568"/>
      <c r="P39" s="568"/>
      <c r="Q39" s="568"/>
      <c r="R39" s="568"/>
      <c r="S39" s="568"/>
      <c r="T39" s="568"/>
      <c r="U39" s="568"/>
      <c r="V39" s="568"/>
      <c r="W39" s="568"/>
      <c r="X39" s="568"/>
      <c r="Y39" s="568"/>
      <c r="Z39" s="569" t="s">
        <v>286</v>
      </c>
      <c r="AA39" s="570"/>
      <c r="AB39" s="570"/>
      <c r="AC39" s="570"/>
      <c r="AD39" s="570"/>
      <c r="AE39" s="570"/>
      <c r="AF39" s="570"/>
      <c r="AG39" s="570"/>
      <c r="AH39" s="570"/>
      <c r="AI39" s="570"/>
      <c r="AJ39" s="571"/>
    </row>
    <row r="40" spans="1:36" ht="13.5" customHeight="1">
      <c r="A40" s="190"/>
      <c r="B40" s="241" t="s">
        <v>306</v>
      </c>
      <c r="C40" s="210"/>
      <c r="D40" s="211"/>
      <c r="E40" s="211"/>
      <c r="F40" s="558" t="s">
        <v>359</v>
      </c>
      <c r="G40" s="559"/>
      <c r="H40" s="558" t="s">
        <v>447</v>
      </c>
      <c r="I40" s="559"/>
      <c r="J40" s="558" t="s">
        <v>448</v>
      </c>
      <c r="K40" s="559"/>
      <c r="L40" s="558" t="s">
        <v>362</v>
      </c>
      <c r="M40" s="559"/>
      <c r="N40" s="558">
        <v>0</v>
      </c>
      <c r="O40" s="559"/>
      <c r="P40" s="558">
        <v>2</v>
      </c>
      <c r="Q40" s="559"/>
      <c r="R40" s="558">
        <v>1</v>
      </c>
      <c r="S40" s="559"/>
      <c r="T40" s="558">
        <v>4</v>
      </c>
      <c r="U40" s="559"/>
      <c r="V40" s="558">
        <v>1</v>
      </c>
      <c r="W40" s="559"/>
      <c r="X40" s="558" t="s">
        <v>350</v>
      </c>
      <c r="Y40" s="559"/>
      <c r="Z40" s="199"/>
      <c r="AA40" s="197"/>
      <c r="AB40" s="197"/>
      <c r="AC40" s="197"/>
      <c r="AD40" s="197"/>
      <c r="AE40" s="197"/>
      <c r="AF40" s="197"/>
      <c r="AG40" s="197"/>
      <c r="AH40" s="197"/>
      <c r="AI40" s="197"/>
      <c r="AJ40" s="198"/>
    </row>
    <row r="41" spans="1:36" ht="13.5" customHeight="1">
      <c r="A41" s="190"/>
      <c r="B41" s="242" t="s">
        <v>307</v>
      </c>
      <c r="C41" s="211"/>
      <c r="D41" s="211"/>
      <c r="E41" s="211"/>
      <c r="F41" s="554" t="s">
        <v>264</v>
      </c>
      <c r="G41" s="555"/>
      <c r="H41" s="555"/>
      <c r="I41" s="555"/>
      <c r="J41" s="555"/>
      <c r="K41" s="555"/>
      <c r="L41" s="555"/>
      <c r="M41" s="555"/>
      <c r="N41" s="555"/>
      <c r="O41" s="555"/>
      <c r="P41" s="555"/>
      <c r="Q41" s="555"/>
      <c r="R41" s="555"/>
      <c r="S41" s="555"/>
      <c r="T41" s="555"/>
      <c r="U41" s="555"/>
      <c r="V41" s="555"/>
      <c r="W41" s="555"/>
      <c r="X41" s="555"/>
      <c r="Y41" s="555"/>
      <c r="Z41" s="241"/>
      <c r="AA41" s="197"/>
      <c r="AB41" s="197"/>
      <c r="AC41" s="197"/>
      <c r="AD41" s="197"/>
      <c r="AE41" s="197"/>
      <c r="AF41" s="197"/>
      <c r="AG41" s="197"/>
      <c r="AH41" s="197"/>
      <c r="AI41" s="197"/>
      <c r="AJ41" s="198"/>
    </row>
    <row r="42" spans="1:36" ht="13.5" customHeight="1">
      <c r="A42" s="190"/>
      <c r="B42" s="556" t="s">
        <v>308</v>
      </c>
      <c r="C42" s="557"/>
      <c r="D42" s="557"/>
      <c r="E42" s="557"/>
      <c r="F42" s="557"/>
      <c r="G42" s="557"/>
      <c r="H42" s="557"/>
      <c r="I42" s="557"/>
      <c r="J42" s="557"/>
      <c r="K42" s="557"/>
      <c r="L42" s="557"/>
      <c r="M42" s="557"/>
      <c r="N42" s="557"/>
      <c r="O42" s="557"/>
      <c r="P42" s="557"/>
      <c r="Q42" s="557"/>
      <c r="R42" s="557"/>
      <c r="S42" s="557"/>
      <c r="T42" s="557"/>
      <c r="U42" s="557"/>
      <c r="V42" s="557"/>
      <c r="W42" s="557"/>
      <c r="X42" s="557"/>
      <c r="Y42" s="557"/>
      <c r="Z42" s="194"/>
      <c r="AA42" s="195"/>
      <c r="AB42" s="197"/>
      <c r="AC42" s="197"/>
      <c r="AD42" s="197"/>
      <c r="AE42" s="197"/>
      <c r="AF42" s="197"/>
      <c r="AG42" s="197"/>
      <c r="AH42" s="197"/>
      <c r="AI42" s="197"/>
      <c r="AJ42" s="198"/>
    </row>
    <row r="43" spans="1:36" ht="13.5" customHeight="1">
      <c r="A43" s="190"/>
      <c r="B43" s="235" t="s">
        <v>309</v>
      </c>
      <c r="C43" s="243"/>
      <c r="D43" s="244"/>
      <c r="E43" s="244"/>
      <c r="F43" s="244"/>
      <c r="G43" s="245"/>
      <c r="H43" s="245"/>
      <c r="I43" s="245"/>
      <c r="J43" s="246"/>
      <c r="K43" s="540" t="str">
        <f>M34</f>
        <v>33429732</v>
      </c>
      <c r="L43" s="541"/>
      <c r="M43" s="541"/>
      <c r="N43" s="541"/>
      <c r="O43" s="541"/>
      <c r="P43" s="542"/>
      <c r="Q43" s="543" t="s">
        <v>310</v>
      </c>
      <c r="R43" s="544"/>
      <c r="S43" s="545"/>
      <c r="T43" s="546">
        <f>V25</f>
        <v>499500</v>
      </c>
      <c r="U43" s="547"/>
      <c r="V43" s="547"/>
      <c r="W43" s="547"/>
      <c r="X43" s="547"/>
      <c r="Y43" s="548"/>
      <c r="Z43" s="241"/>
      <c r="AA43" s="211"/>
      <c r="AB43" s="197"/>
      <c r="AC43" s="197"/>
      <c r="AD43" s="197"/>
      <c r="AE43" s="197"/>
      <c r="AF43" s="197"/>
      <c r="AG43" s="197"/>
      <c r="AH43" s="197"/>
      <c r="AI43" s="197"/>
      <c r="AJ43" s="198"/>
    </row>
    <row r="44" spans="1:36" ht="13.5" customHeight="1">
      <c r="A44" s="190"/>
      <c r="B44" s="236" t="s">
        <v>311</v>
      </c>
      <c r="C44" s="247"/>
      <c r="D44" s="247"/>
      <c r="E44" s="247"/>
      <c r="F44" s="247"/>
      <c r="G44" s="549" t="str">
        <f>M31</f>
        <v>Five Lakh One Thousand Five Hundred only.</v>
      </c>
      <c r="H44" s="550"/>
      <c r="I44" s="550"/>
      <c r="J44" s="550"/>
      <c r="K44" s="550"/>
      <c r="L44" s="550"/>
      <c r="M44" s="550"/>
      <c r="N44" s="550"/>
      <c r="O44" s="550"/>
      <c r="P44" s="550"/>
      <c r="Q44" s="550"/>
      <c r="R44" s="550"/>
      <c r="S44" s="550"/>
      <c r="T44" s="550"/>
      <c r="U44" s="550"/>
      <c r="V44" s="550"/>
      <c r="W44" s="550"/>
      <c r="X44" s="550"/>
      <c r="Y44" s="551"/>
      <c r="Z44" s="241"/>
      <c r="AA44" s="211"/>
      <c r="AB44" s="197"/>
      <c r="AC44" s="197"/>
      <c r="AD44" s="197"/>
      <c r="AE44" s="197"/>
      <c r="AF44" s="197"/>
      <c r="AG44" s="197"/>
      <c r="AH44" s="197"/>
      <c r="AI44" s="197"/>
      <c r="AJ44" s="198"/>
    </row>
    <row r="45" spans="1:36" ht="13.5" customHeight="1">
      <c r="A45" s="190"/>
      <c r="B45" s="552" t="s">
        <v>300</v>
      </c>
      <c r="C45" s="553"/>
      <c r="D45" s="553"/>
      <c r="E45" s="553"/>
      <c r="F45" s="248"/>
      <c r="G45" s="249" t="str">
        <f>M35</f>
        <v>UBI-Malviya Nagar Jaipur.</v>
      </c>
      <c r="H45" s="250"/>
      <c r="I45" s="250"/>
      <c r="J45" s="250"/>
      <c r="K45" s="250"/>
      <c r="L45" s="250"/>
      <c r="M45" s="250"/>
      <c r="N45" s="250"/>
      <c r="O45" s="250"/>
      <c r="P45" s="250"/>
      <c r="Q45" s="250"/>
      <c r="R45" s="250"/>
      <c r="S45" s="250"/>
      <c r="T45" s="250"/>
      <c r="U45" s="250"/>
      <c r="V45" s="250"/>
      <c r="W45" s="250"/>
      <c r="X45" s="250"/>
      <c r="Y45" s="251"/>
      <c r="Z45" s="241"/>
      <c r="AA45" s="211"/>
      <c r="AB45" s="197"/>
      <c r="AC45" s="197"/>
      <c r="AD45" s="197"/>
      <c r="AE45" s="197"/>
      <c r="AF45" s="197"/>
      <c r="AG45" s="197"/>
      <c r="AH45" s="197"/>
      <c r="AI45" s="197"/>
      <c r="AJ45" s="198"/>
    </row>
    <row r="46" spans="1:36" ht="13.5" customHeight="1">
      <c r="A46" s="190"/>
      <c r="B46" s="543" t="s">
        <v>302</v>
      </c>
      <c r="C46" s="544"/>
      <c r="D46" s="544"/>
      <c r="E46" s="544"/>
      <c r="F46" s="544"/>
      <c r="G46" s="544"/>
      <c r="H46" s="544"/>
      <c r="I46" s="544"/>
      <c r="J46" s="544"/>
      <c r="K46" s="544"/>
      <c r="L46" s="544"/>
      <c r="M46" s="544"/>
      <c r="N46" s="544"/>
      <c r="O46" s="544"/>
      <c r="P46" s="544"/>
      <c r="Q46" s="544"/>
      <c r="R46" s="544"/>
      <c r="S46" s="544"/>
      <c r="T46" s="544"/>
      <c r="U46" s="544"/>
      <c r="V46" s="544"/>
      <c r="W46" s="544"/>
      <c r="X46" s="544"/>
      <c r="Y46" s="545"/>
      <c r="Z46" s="252"/>
      <c r="AA46" s="237"/>
      <c r="AB46" s="197"/>
      <c r="AC46" s="197"/>
      <c r="AD46" s="197"/>
      <c r="AE46" s="197"/>
      <c r="AF46" s="197"/>
      <c r="AG46" s="197"/>
      <c r="AH46" s="197"/>
      <c r="AI46" s="197"/>
      <c r="AJ46" s="198"/>
    </row>
    <row r="47" spans="1:36" ht="13.5" customHeight="1">
      <c r="A47" s="190"/>
      <c r="B47" s="531" t="s">
        <v>312</v>
      </c>
      <c r="C47" s="532"/>
      <c r="D47" s="532"/>
      <c r="E47" s="532"/>
      <c r="F47" s="532"/>
      <c r="G47" s="532"/>
      <c r="H47" s="532"/>
      <c r="I47" s="532"/>
      <c r="J47" s="532"/>
      <c r="K47" s="532"/>
      <c r="L47" s="532"/>
      <c r="M47" s="532"/>
      <c r="N47" s="532"/>
      <c r="O47" s="532"/>
      <c r="P47" s="532"/>
      <c r="Q47" s="532"/>
      <c r="R47" s="532"/>
      <c r="S47" s="532"/>
      <c r="T47" s="532"/>
      <c r="U47" s="532"/>
      <c r="V47" s="532"/>
      <c r="W47" s="532"/>
      <c r="X47" s="532"/>
      <c r="Y47" s="533"/>
      <c r="Z47" s="228"/>
      <c r="AA47" s="229"/>
      <c r="AB47" s="197"/>
      <c r="AC47" s="197"/>
      <c r="AD47" s="197"/>
      <c r="AE47" s="197"/>
      <c r="AF47" s="197"/>
      <c r="AG47" s="197"/>
      <c r="AH47" s="197"/>
      <c r="AI47" s="197"/>
      <c r="AJ47" s="198"/>
    </row>
    <row r="48" spans="1:36" ht="13.5" customHeight="1">
      <c r="A48" s="190"/>
      <c r="B48" s="534" t="s">
        <v>313</v>
      </c>
      <c r="C48" s="535"/>
      <c r="D48" s="535"/>
      <c r="E48" s="535"/>
      <c r="F48" s="535"/>
      <c r="G48" s="535"/>
      <c r="H48" s="535"/>
      <c r="I48" s="535"/>
      <c r="J48" s="535"/>
      <c r="K48" s="535"/>
      <c r="L48" s="535"/>
      <c r="M48" s="535"/>
      <c r="N48" s="535"/>
      <c r="O48" s="535"/>
      <c r="P48" s="535"/>
      <c r="Q48" s="535"/>
      <c r="R48" s="535"/>
      <c r="S48" s="535"/>
      <c r="T48" s="535"/>
      <c r="U48" s="535"/>
      <c r="V48" s="535"/>
      <c r="W48" s="535"/>
      <c r="X48" s="535"/>
      <c r="Y48" s="536"/>
      <c r="Z48" s="228"/>
      <c r="AA48" s="229"/>
      <c r="AB48" s="197"/>
      <c r="AC48" s="197"/>
      <c r="AD48" s="197"/>
      <c r="AE48" s="197"/>
      <c r="AF48" s="197"/>
      <c r="AG48" s="197"/>
      <c r="AH48" s="197"/>
      <c r="AI48" s="197"/>
      <c r="AJ48" s="198"/>
    </row>
    <row r="49" spans="1:38" ht="13.5" customHeight="1">
      <c r="A49" s="190"/>
      <c r="B49" s="531" t="s">
        <v>314</v>
      </c>
      <c r="C49" s="532"/>
      <c r="D49" s="532"/>
      <c r="E49" s="532"/>
      <c r="F49" s="532"/>
      <c r="G49" s="532"/>
      <c r="H49" s="532"/>
      <c r="I49" s="532"/>
      <c r="J49" s="532"/>
      <c r="K49" s="532"/>
      <c r="L49" s="532"/>
      <c r="M49" s="532"/>
      <c r="N49" s="532"/>
      <c r="O49" s="532"/>
      <c r="P49" s="532"/>
      <c r="Q49" s="532"/>
      <c r="R49" s="532"/>
      <c r="S49" s="532"/>
      <c r="T49" s="532"/>
      <c r="U49" s="532"/>
      <c r="V49" s="532"/>
      <c r="W49" s="532"/>
      <c r="X49" s="532"/>
      <c r="Y49" s="533"/>
      <c r="Z49" s="199"/>
      <c r="AA49" s="220"/>
      <c r="AB49" s="220"/>
      <c r="AC49" s="220"/>
      <c r="AD49" s="220"/>
      <c r="AE49" s="220"/>
      <c r="AF49" s="220"/>
      <c r="AG49" s="220"/>
      <c r="AH49" s="220"/>
      <c r="AI49" s="220"/>
      <c r="AJ49" s="238"/>
      <c r="AK49" s="239"/>
      <c r="AL49" s="240"/>
    </row>
    <row r="50" spans="1:38" ht="13.5" customHeight="1">
      <c r="A50" s="190"/>
      <c r="B50" s="253" t="s">
        <v>315</v>
      </c>
      <c r="C50" s="247"/>
      <c r="D50" s="247"/>
      <c r="E50" s="247"/>
      <c r="F50" s="247"/>
      <c r="G50" s="247"/>
      <c r="H50" s="247"/>
      <c r="I50" s="254">
        <v>2</v>
      </c>
      <c r="J50" s="255">
        <v>0</v>
      </c>
      <c r="K50" s="255">
        <v>2</v>
      </c>
      <c r="L50" s="217">
        <v>3</v>
      </c>
      <c r="M50" s="211" t="s">
        <v>260</v>
      </c>
      <c r="N50" s="215">
        <v>2</v>
      </c>
      <c r="O50" s="217">
        <v>4</v>
      </c>
      <c r="P50" s="211"/>
      <c r="Q50" s="211"/>
      <c r="R50" s="211"/>
      <c r="S50" s="211"/>
      <c r="T50" s="211"/>
      <c r="U50" s="211"/>
      <c r="V50" s="211"/>
      <c r="W50" s="211"/>
      <c r="X50" s="211"/>
      <c r="Y50" s="212"/>
      <c r="Z50" s="199" t="s">
        <v>304</v>
      </c>
      <c r="AA50" s="537">
        <f>AA38</f>
        <v>499500</v>
      </c>
      <c r="AB50" s="537"/>
      <c r="AC50" s="537"/>
      <c r="AD50" s="537"/>
      <c r="AE50" s="537"/>
      <c r="AF50" s="537"/>
      <c r="AG50" s="537"/>
      <c r="AH50" s="537"/>
      <c r="AI50" s="537"/>
      <c r="AJ50" s="238"/>
      <c r="AK50" s="239"/>
      <c r="AL50" s="240"/>
    </row>
    <row r="51" spans="1:38" ht="6" customHeight="1">
      <c r="A51" s="190"/>
      <c r="B51" s="256"/>
      <c r="C51" s="257"/>
      <c r="D51" s="257"/>
      <c r="E51" s="257"/>
      <c r="F51" s="257"/>
      <c r="G51" s="257"/>
      <c r="H51" s="257"/>
      <c r="I51" s="257"/>
      <c r="J51" s="257"/>
      <c r="K51" s="257"/>
      <c r="L51" s="258"/>
      <c r="M51" s="258"/>
      <c r="N51" s="258"/>
      <c r="O51" s="258"/>
      <c r="P51" s="258"/>
      <c r="Q51" s="258"/>
      <c r="R51" s="258"/>
      <c r="S51" s="258"/>
      <c r="T51" s="258"/>
      <c r="U51" s="258"/>
      <c r="V51" s="258"/>
      <c r="W51" s="258"/>
      <c r="X51" s="258"/>
      <c r="Y51" s="259"/>
      <c r="Z51" s="203"/>
      <c r="AA51" s="538"/>
      <c r="AB51" s="538"/>
      <c r="AC51" s="538"/>
      <c r="AD51" s="538"/>
      <c r="AE51" s="538"/>
      <c r="AF51" s="538"/>
      <c r="AG51" s="538"/>
      <c r="AH51" s="538"/>
      <c r="AI51" s="538"/>
      <c r="AJ51" s="260"/>
      <c r="AK51" s="239"/>
      <c r="AL51" s="240"/>
    </row>
    <row r="52" spans="1:36" ht="13.5" customHeight="1">
      <c r="A52" s="190"/>
      <c r="B52" s="190"/>
      <c r="C52" s="190"/>
      <c r="D52" s="190"/>
      <c r="E52" s="190"/>
      <c r="F52" s="190"/>
      <c r="G52" s="190"/>
      <c r="H52" s="190"/>
      <c r="I52" s="190"/>
      <c r="J52" s="190"/>
      <c r="K52" s="190"/>
      <c r="L52" s="190"/>
      <c r="M52" s="190"/>
      <c r="N52" s="190"/>
      <c r="O52" s="190"/>
      <c r="P52" s="190"/>
      <c r="Q52" s="190"/>
      <c r="R52" s="190"/>
      <c r="S52" s="190"/>
      <c r="T52" s="190"/>
      <c r="U52" s="190"/>
      <c r="V52" s="190"/>
      <c r="W52" s="190"/>
      <c r="X52" s="190"/>
      <c r="Y52" s="190"/>
      <c r="Z52" s="190"/>
      <c r="AA52" s="190"/>
      <c r="AB52" s="190"/>
      <c r="AC52" s="190"/>
      <c r="AD52" s="190"/>
      <c r="AE52" s="190"/>
      <c r="AF52" s="190"/>
      <c r="AG52" s="190"/>
      <c r="AH52" s="190"/>
      <c r="AI52" s="190"/>
      <c r="AJ52" s="190"/>
    </row>
    <row r="54" spans="1:36" ht="13.5" customHeight="1">
      <c r="A54" s="521" t="s">
        <v>316</v>
      </c>
      <c r="B54" s="521"/>
      <c r="C54" s="521"/>
      <c r="D54" s="521"/>
      <c r="E54" s="521"/>
      <c r="F54" s="521"/>
      <c r="G54" s="521"/>
      <c r="H54" s="521"/>
      <c r="I54" s="521"/>
      <c r="J54" s="521"/>
      <c r="K54" s="521"/>
      <c r="L54" s="521"/>
      <c r="M54" s="521"/>
      <c r="N54" s="521"/>
      <c r="O54" s="521"/>
      <c r="P54" s="521"/>
      <c r="Q54" s="521"/>
      <c r="R54" s="521"/>
      <c r="S54" s="521"/>
      <c r="T54" s="521"/>
      <c r="U54" s="521"/>
      <c r="V54" s="521"/>
      <c r="W54" s="521"/>
      <c r="X54" s="521"/>
      <c r="Y54" s="521"/>
      <c r="Z54" s="521"/>
      <c r="AA54" s="521"/>
      <c r="AB54" s="521"/>
      <c r="AC54" s="521"/>
      <c r="AD54" s="521"/>
      <c r="AE54" s="521"/>
      <c r="AF54" s="521"/>
      <c r="AG54" s="521"/>
      <c r="AH54" s="521"/>
      <c r="AI54" s="521"/>
      <c r="AJ54" s="521"/>
    </row>
    <row r="55" spans="1:36" ht="13.5" customHeight="1">
      <c r="A55" s="261" t="s">
        <v>317</v>
      </c>
      <c r="B55" s="262"/>
      <c r="C55" s="262"/>
      <c r="D55" s="262"/>
      <c r="E55" s="262"/>
      <c r="F55" s="190"/>
      <c r="G55" s="190"/>
      <c r="H55" s="190"/>
      <c r="I55" s="190"/>
      <c r="J55" s="190"/>
      <c r="K55" s="190"/>
      <c r="L55" s="190"/>
      <c r="M55" s="190"/>
      <c r="N55" s="190"/>
      <c r="O55" s="190"/>
      <c r="P55" s="190"/>
      <c r="Q55" s="190"/>
      <c r="R55" s="190"/>
      <c r="S55" s="190"/>
      <c r="T55" s="190"/>
      <c r="U55" s="190"/>
      <c r="V55" s="190"/>
      <c r="W55" s="190"/>
      <c r="X55" s="190"/>
      <c r="Y55" s="190"/>
      <c r="Z55" s="190"/>
      <c r="AA55" s="190"/>
      <c r="AB55" s="190"/>
      <c r="AC55" s="190"/>
      <c r="AD55" s="190"/>
      <c r="AE55" s="190"/>
      <c r="AF55" s="190"/>
      <c r="AG55" s="190" t="s">
        <v>318</v>
      </c>
      <c r="AH55" s="190"/>
      <c r="AI55" s="190"/>
      <c r="AJ55" s="190"/>
    </row>
    <row r="56" spans="1:37" ht="13.5" customHeight="1">
      <c r="A56" s="261" t="s">
        <v>319</v>
      </c>
      <c r="B56" s="262"/>
      <c r="C56" s="262"/>
      <c r="D56" s="262"/>
      <c r="E56" s="262"/>
      <c r="F56" s="190"/>
      <c r="G56" s="190"/>
      <c r="H56" s="190"/>
      <c r="I56" s="190"/>
      <c r="J56" s="190"/>
      <c r="K56" s="190"/>
      <c r="L56" s="190"/>
      <c r="M56" s="190"/>
      <c r="N56" s="190"/>
      <c r="O56" s="190"/>
      <c r="P56" s="190"/>
      <c r="Q56" s="190"/>
      <c r="R56" s="190"/>
      <c r="S56" s="190"/>
      <c r="T56" s="190"/>
      <c r="U56" s="190"/>
      <c r="V56" s="190"/>
      <c r="W56" s="190"/>
      <c r="X56" s="190"/>
      <c r="Y56" s="190"/>
      <c r="Z56" s="190"/>
      <c r="AA56" s="190"/>
      <c r="AB56" s="190"/>
      <c r="AC56" s="190"/>
      <c r="AD56" s="190"/>
      <c r="AE56" s="190"/>
      <c r="AF56" s="539"/>
      <c r="AG56" s="539"/>
      <c r="AH56" s="539"/>
      <c r="AI56" s="539"/>
      <c r="AJ56" s="539"/>
      <c r="AK56" s="263"/>
    </row>
    <row r="57" spans="1:37" ht="4.5" customHeight="1">
      <c r="A57" s="264" t="s">
        <v>320</v>
      </c>
      <c r="B57" s="258"/>
      <c r="C57" s="265"/>
      <c r="D57" s="266"/>
      <c r="E57" s="265"/>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263"/>
    </row>
    <row r="58" spans="1:37" ht="13.5" customHeight="1">
      <c r="A58" s="527" t="s">
        <v>321</v>
      </c>
      <c r="B58" s="527"/>
      <c r="C58" s="527"/>
      <c r="D58" s="528" t="s">
        <v>322</v>
      </c>
      <c r="E58" s="528"/>
      <c r="F58" s="528"/>
      <c r="G58" s="528"/>
      <c r="H58" s="528"/>
      <c r="I58" s="528"/>
      <c r="J58" s="528"/>
      <c r="K58" s="528"/>
      <c r="L58" s="528"/>
      <c r="M58" s="528"/>
      <c r="N58" s="528"/>
      <c r="O58" s="528"/>
      <c r="P58" s="528"/>
      <c r="Q58" s="528"/>
      <c r="R58" s="528"/>
      <c r="S58" s="528"/>
      <c r="T58" s="528"/>
      <c r="U58" s="528"/>
      <c r="V58" s="528"/>
      <c r="W58" s="528"/>
      <c r="X58" s="528"/>
      <c r="Y58" s="528"/>
      <c r="Z58" s="528"/>
      <c r="AA58" s="528"/>
      <c r="AB58" s="528"/>
      <c r="AC58" s="528"/>
      <c r="AD58" s="528"/>
      <c r="AE58" s="529" t="s">
        <v>323</v>
      </c>
      <c r="AF58" s="529"/>
      <c r="AG58" s="529"/>
      <c r="AH58" s="529"/>
      <c r="AI58" s="529"/>
      <c r="AJ58" s="529"/>
      <c r="AK58" s="263"/>
    </row>
    <row r="59" spans="1:37" ht="4.5" customHeight="1">
      <c r="A59" s="267"/>
      <c r="B59" s="267"/>
      <c r="C59" s="267"/>
      <c r="D59" s="268"/>
      <c r="E59" s="268"/>
      <c r="F59" s="268"/>
      <c r="G59" s="268"/>
      <c r="H59" s="268"/>
      <c r="I59" s="268"/>
      <c r="J59" s="268"/>
      <c r="K59" s="268"/>
      <c r="L59" s="268"/>
      <c r="M59" s="268"/>
      <c r="N59" s="268"/>
      <c r="O59" s="268"/>
      <c r="P59" s="268"/>
      <c r="Q59" s="268"/>
      <c r="R59" s="268"/>
      <c r="S59" s="268"/>
      <c r="T59" s="268"/>
      <c r="U59" s="268"/>
      <c r="V59" s="268"/>
      <c r="W59" s="268"/>
      <c r="X59" s="268"/>
      <c r="Y59" s="268"/>
      <c r="Z59" s="268"/>
      <c r="AA59" s="268"/>
      <c r="AB59" s="268"/>
      <c r="AC59" s="268"/>
      <c r="AD59" s="268"/>
      <c r="AE59" s="268"/>
      <c r="AF59" s="268"/>
      <c r="AG59" s="268"/>
      <c r="AH59" s="268"/>
      <c r="AI59" s="268"/>
      <c r="AJ59" s="268"/>
      <c r="AK59" s="263"/>
    </row>
    <row r="60" spans="1:37" ht="13.5" customHeight="1">
      <c r="A60" s="521">
        <v>192</v>
      </c>
      <c r="B60" s="521"/>
      <c r="C60" s="521"/>
      <c r="D60" s="530" t="s">
        <v>324</v>
      </c>
      <c r="E60" s="530"/>
      <c r="F60" s="530"/>
      <c r="G60" s="530"/>
      <c r="H60" s="530"/>
      <c r="I60" s="530"/>
      <c r="J60" s="530"/>
      <c r="K60" s="530"/>
      <c r="L60" s="530"/>
      <c r="M60" s="530"/>
      <c r="N60" s="530"/>
      <c r="O60" s="530"/>
      <c r="P60" s="530"/>
      <c r="Q60" s="530"/>
      <c r="R60" s="530"/>
      <c r="S60" s="530"/>
      <c r="T60" s="530"/>
      <c r="U60" s="530"/>
      <c r="V60" s="530"/>
      <c r="W60" s="530"/>
      <c r="X60" s="530"/>
      <c r="Y60" s="530"/>
      <c r="Z60" s="530"/>
      <c r="AA60" s="530"/>
      <c r="AB60" s="530"/>
      <c r="AC60" s="530"/>
      <c r="AD60" s="530"/>
      <c r="AE60" s="269"/>
      <c r="AF60" s="270">
        <v>9</v>
      </c>
      <c r="AG60" s="270">
        <v>2</v>
      </c>
      <c r="AH60" s="270" t="s">
        <v>271</v>
      </c>
      <c r="AI60" s="269"/>
      <c r="AJ60" s="269"/>
      <c r="AK60" s="263"/>
    </row>
    <row r="61" spans="1:37" ht="4.5" customHeight="1">
      <c r="A61" s="521"/>
      <c r="B61" s="521"/>
      <c r="C61" s="521"/>
      <c r="D61" s="522"/>
      <c r="E61" s="522"/>
      <c r="F61" s="522"/>
      <c r="G61" s="522"/>
      <c r="H61" s="522"/>
      <c r="I61" s="522"/>
      <c r="J61" s="522"/>
      <c r="K61" s="522"/>
      <c r="L61" s="522"/>
      <c r="M61" s="522"/>
      <c r="N61" s="522"/>
      <c r="O61" s="522"/>
      <c r="P61" s="522"/>
      <c r="Q61" s="522"/>
      <c r="R61" s="522"/>
      <c r="S61" s="522"/>
      <c r="T61" s="522"/>
      <c r="U61" s="522"/>
      <c r="V61" s="522"/>
      <c r="W61" s="522"/>
      <c r="X61" s="522"/>
      <c r="Y61" s="522"/>
      <c r="Z61" s="522"/>
      <c r="AA61" s="522"/>
      <c r="AB61" s="522"/>
      <c r="AC61" s="522"/>
      <c r="AD61" s="522"/>
      <c r="AE61" s="269"/>
      <c r="AF61" s="271"/>
      <c r="AG61" s="271"/>
      <c r="AH61" s="271"/>
      <c r="AI61" s="269"/>
      <c r="AJ61" s="269"/>
      <c r="AK61" s="263"/>
    </row>
    <row r="62" spans="1:37" ht="13.5" customHeight="1">
      <c r="A62" s="521">
        <v>192</v>
      </c>
      <c r="B62" s="521"/>
      <c r="C62" s="521"/>
      <c r="D62" s="522" t="s">
        <v>325</v>
      </c>
      <c r="E62" s="522"/>
      <c r="F62" s="522"/>
      <c r="G62" s="522"/>
      <c r="H62" s="522"/>
      <c r="I62" s="522"/>
      <c r="J62" s="522"/>
      <c r="K62" s="522"/>
      <c r="L62" s="522"/>
      <c r="M62" s="522"/>
      <c r="N62" s="522"/>
      <c r="O62" s="522"/>
      <c r="P62" s="522"/>
      <c r="Q62" s="522"/>
      <c r="R62" s="522"/>
      <c r="S62" s="522"/>
      <c r="T62" s="522"/>
      <c r="U62" s="522"/>
      <c r="V62" s="522"/>
      <c r="W62" s="522"/>
      <c r="X62" s="522"/>
      <c r="Y62" s="522"/>
      <c r="Z62" s="522"/>
      <c r="AA62" s="522"/>
      <c r="AB62" s="522"/>
      <c r="AC62" s="522"/>
      <c r="AD62" s="522"/>
      <c r="AE62" s="269"/>
      <c r="AF62" s="270">
        <v>9</v>
      </c>
      <c r="AG62" s="270">
        <v>2</v>
      </c>
      <c r="AH62" s="270" t="s">
        <v>326</v>
      </c>
      <c r="AI62" s="269"/>
      <c r="AJ62" s="269"/>
      <c r="AK62" s="263"/>
    </row>
    <row r="63" spans="1:37" ht="4.5" customHeight="1">
      <c r="A63" s="521"/>
      <c r="B63" s="521"/>
      <c r="C63" s="521"/>
      <c r="D63" s="522"/>
      <c r="E63" s="522"/>
      <c r="F63" s="522"/>
      <c r="G63" s="522"/>
      <c r="H63" s="522"/>
      <c r="I63" s="522"/>
      <c r="J63" s="522"/>
      <c r="K63" s="522"/>
      <c r="L63" s="522"/>
      <c r="M63" s="522"/>
      <c r="N63" s="522"/>
      <c r="O63" s="522"/>
      <c r="P63" s="522"/>
      <c r="Q63" s="522"/>
      <c r="R63" s="522"/>
      <c r="S63" s="522"/>
      <c r="T63" s="522"/>
      <c r="U63" s="522"/>
      <c r="V63" s="522"/>
      <c r="W63" s="522"/>
      <c r="X63" s="522"/>
      <c r="Y63" s="522"/>
      <c r="Z63" s="522"/>
      <c r="AA63" s="522"/>
      <c r="AB63" s="522"/>
      <c r="AC63" s="522"/>
      <c r="AD63" s="522"/>
      <c r="AE63" s="269"/>
      <c r="AF63" s="271"/>
      <c r="AG63" s="271"/>
      <c r="AH63" s="271"/>
      <c r="AI63" s="269"/>
      <c r="AJ63" s="269"/>
      <c r="AK63" s="263"/>
    </row>
    <row r="64" spans="1:37" ht="13.5" customHeight="1">
      <c r="A64" s="521">
        <v>193</v>
      </c>
      <c r="B64" s="521"/>
      <c r="C64" s="521"/>
      <c r="D64" s="522" t="s">
        <v>327</v>
      </c>
      <c r="E64" s="522"/>
      <c r="F64" s="522"/>
      <c r="G64" s="522"/>
      <c r="H64" s="522"/>
      <c r="I64" s="522"/>
      <c r="J64" s="522"/>
      <c r="K64" s="522"/>
      <c r="L64" s="522"/>
      <c r="M64" s="522"/>
      <c r="N64" s="522"/>
      <c r="O64" s="522"/>
      <c r="P64" s="522"/>
      <c r="Q64" s="522"/>
      <c r="R64" s="522"/>
      <c r="S64" s="522"/>
      <c r="T64" s="522"/>
      <c r="U64" s="522"/>
      <c r="V64" s="522"/>
      <c r="W64" s="522"/>
      <c r="X64" s="522"/>
      <c r="Y64" s="522"/>
      <c r="Z64" s="522"/>
      <c r="AA64" s="522"/>
      <c r="AB64" s="522"/>
      <c r="AC64" s="522"/>
      <c r="AD64" s="522"/>
      <c r="AE64" s="269"/>
      <c r="AF64" s="270">
        <v>1</v>
      </c>
      <c r="AG64" s="270">
        <v>9</v>
      </c>
      <c r="AH64" s="270">
        <v>3</v>
      </c>
      <c r="AI64" s="269"/>
      <c r="AJ64" s="269"/>
      <c r="AK64" s="263"/>
    </row>
    <row r="65" spans="1:37" ht="4.5" customHeight="1">
      <c r="A65" s="521"/>
      <c r="B65" s="521"/>
      <c r="C65" s="521"/>
      <c r="D65" s="522"/>
      <c r="E65" s="522"/>
      <c r="F65" s="522"/>
      <c r="G65" s="522"/>
      <c r="H65" s="522"/>
      <c r="I65" s="522"/>
      <c r="J65" s="522"/>
      <c r="K65" s="522"/>
      <c r="L65" s="522"/>
      <c r="M65" s="522"/>
      <c r="N65" s="522"/>
      <c r="O65" s="522"/>
      <c r="P65" s="522"/>
      <c r="Q65" s="522"/>
      <c r="R65" s="522"/>
      <c r="S65" s="522"/>
      <c r="T65" s="522"/>
      <c r="U65" s="522"/>
      <c r="V65" s="522"/>
      <c r="W65" s="522"/>
      <c r="X65" s="522"/>
      <c r="Y65" s="522"/>
      <c r="Z65" s="522"/>
      <c r="AA65" s="522"/>
      <c r="AB65" s="522"/>
      <c r="AC65" s="522"/>
      <c r="AD65" s="522"/>
      <c r="AE65" s="269"/>
      <c r="AF65" s="269"/>
      <c r="AG65" s="269"/>
      <c r="AH65" s="269"/>
      <c r="AI65" s="269"/>
      <c r="AJ65" s="269"/>
      <c r="AK65" s="263"/>
    </row>
    <row r="66" spans="1:37" ht="13.5" customHeight="1">
      <c r="A66" s="521">
        <v>194</v>
      </c>
      <c r="B66" s="521"/>
      <c r="C66" s="521"/>
      <c r="D66" s="522" t="s">
        <v>328</v>
      </c>
      <c r="E66" s="522"/>
      <c r="F66" s="522"/>
      <c r="G66" s="522"/>
      <c r="H66" s="522"/>
      <c r="I66" s="522"/>
      <c r="J66" s="522"/>
      <c r="K66" s="522"/>
      <c r="L66" s="522"/>
      <c r="M66" s="522"/>
      <c r="N66" s="522"/>
      <c r="O66" s="522"/>
      <c r="P66" s="522"/>
      <c r="Q66" s="522"/>
      <c r="R66" s="522"/>
      <c r="S66" s="522"/>
      <c r="T66" s="522"/>
      <c r="U66" s="522"/>
      <c r="V66" s="522"/>
      <c r="W66" s="522"/>
      <c r="X66" s="522"/>
      <c r="Y66" s="522"/>
      <c r="Z66" s="522"/>
      <c r="AA66" s="522"/>
      <c r="AB66" s="522"/>
      <c r="AC66" s="522"/>
      <c r="AD66" s="522"/>
      <c r="AE66" s="269"/>
      <c r="AF66" s="270">
        <v>1</v>
      </c>
      <c r="AG66" s="270">
        <v>9</v>
      </c>
      <c r="AH66" s="270">
        <v>4</v>
      </c>
      <c r="AI66" s="269"/>
      <c r="AJ66" s="269"/>
      <c r="AK66" s="263"/>
    </row>
    <row r="67" spans="1:37" ht="4.5" customHeight="1">
      <c r="A67" s="521"/>
      <c r="B67" s="521"/>
      <c r="C67" s="521"/>
      <c r="D67" s="522"/>
      <c r="E67" s="522"/>
      <c r="F67" s="522"/>
      <c r="G67" s="522"/>
      <c r="H67" s="522"/>
      <c r="I67" s="522"/>
      <c r="J67" s="522"/>
      <c r="K67" s="522"/>
      <c r="L67" s="522"/>
      <c r="M67" s="522"/>
      <c r="N67" s="522"/>
      <c r="O67" s="522"/>
      <c r="P67" s="522"/>
      <c r="Q67" s="522"/>
      <c r="R67" s="522"/>
      <c r="S67" s="522"/>
      <c r="T67" s="522"/>
      <c r="U67" s="522"/>
      <c r="V67" s="522"/>
      <c r="W67" s="522"/>
      <c r="X67" s="522"/>
      <c r="Y67" s="522"/>
      <c r="Z67" s="522"/>
      <c r="AA67" s="522"/>
      <c r="AB67" s="522"/>
      <c r="AC67" s="522"/>
      <c r="AD67" s="522"/>
      <c r="AE67" s="269"/>
      <c r="AF67" s="269"/>
      <c r="AG67" s="269"/>
      <c r="AH67" s="269"/>
      <c r="AI67" s="269"/>
      <c r="AJ67" s="269"/>
      <c r="AK67" s="263"/>
    </row>
    <row r="68" spans="1:37" ht="13.5" customHeight="1">
      <c r="A68" s="521" t="s">
        <v>329</v>
      </c>
      <c r="B68" s="521"/>
      <c r="C68" s="521"/>
      <c r="D68" s="522" t="s">
        <v>330</v>
      </c>
      <c r="E68" s="522"/>
      <c r="F68" s="522"/>
      <c r="G68" s="522"/>
      <c r="H68" s="522"/>
      <c r="I68" s="522"/>
      <c r="J68" s="522"/>
      <c r="K68" s="522"/>
      <c r="L68" s="522"/>
      <c r="M68" s="522"/>
      <c r="N68" s="522"/>
      <c r="O68" s="522"/>
      <c r="P68" s="522"/>
      <c r="Q68" s="522"/>
      <c r="R68" s="522"/>
      <c r="S68" s="522"/>
      <c r="T68" s="522"/>
      <c r="U68" s="522"/>
      <c r="V68" s="522"/>
      <c r="W68" s="522"/>
      <c r="X68" s="522"/>
      <c r="Y68" s="522"/>
      <c r="Z68" s="522"/>
      <c r="AA68" s="522"/>
      <c r="AB68" s="522"/>
      <c r="AC68" s="522"/>
      <c r="AD68" s="522"/>
      <c r="AE68" s="269"/>
      <c r="AF68" s="270">
        <v>9</v>
      </c>
      <c r="AG68" s="270">
        <v>4</v>
      </c>
      <c r="AH68" s="270" t="s">
        <v>271</v>
      </c>
      <c r="AI68" s="269"/>
      <c r="AJ68" s="269"/>
      <c r="AK68" s="263"/>
    </row>
    <row r="69" spans="1:37" ht="4.5" customHeight="1">
      <c r="A69" s="521"/>
      <c r="B69" s="521"/>
      <c r="C69" s="521"/>
      <c r="D69" s="522"/>
      <c r="E69" s="522"/>
      <c r="F69" s="522"/>
      <c r="G69" s="522"/>
      <c r="H69" s="522"/>
      <c r="I69" s="522"/>
      <c r="J69" s="522"/>
      <c r="K69" s="522"/>
      <c r="L69" s="522"/>
      <c r="M69" s="522"/>
      <c r="N69" s="522"/>
      <c r="O69" s="522"/>
      <c r="P69" s="522"/>
      <c r="Q69" s="522"/>
      <c r="R69" s="522"/>
      <c r="S69" s="522"/>
      <c r="T69" s="522"/>
      <c r="U69" s="522"/>
      <c r="V69" s="522"/>
      <c r="W69" s="522"/>
      <c r="X69" s="522"/>
      <c r="Y69" s="522"/>
      <c r="Z69" s="522"/>
      <c r="AA69" s="522"/>
      <c r="AB69" s="522"/>
      <c r="AC69" s="522"/>
      <c r="AD69" s="522"/>
      <c r="AE69" s="269"/>
      <c r="AF69" s="269"/>
      <c r="AG69" s="269"/>
      <c r="AH69" s="269"/>
      <c r="AI69" s="269"/>
      <c r="AJ69" s="269"/>
      <c r="AK69" s="263"/>
    </row>
    <row r="70" spans="1:37" ht="13.5" customHeight="1">
      <c r="A70" s="521" t="s">
        <v>331</v>
      </c>
      <c r="B70" s="521"/>
      <c r="C70" s="521"/>
      <c r="D70" s="522" t="s">
        <v>332</v>
      </c>
      <c r="E70" s="522"/>
      <c r="F70" s="522"/>
      <c r="G70" s="522"/>
      <c r="H70" s="522"/>
      <c r="I70" s="522"/>
      <c r="J70" s="522"/>
      <c r="K70" s="522"/>
      <c r="L70" s="522"/>
      <c r="M70" s="522"/>
      <c r="N70" s="522"/>
      <c r="O70" s="522"/>
      <c r="P70" s="522"/>
      <c r="Q70" s="522"/>
      <c r="R70" s="522"/>
      <c r="S70" s="522"/>
      <c r="T70" s="522"/>
      <c r="U70" s="522"/>
      <c r="V70" s="522"/>
      <c r="W70" s="522"/>
      <c r="X70" s="522"/>
      <c r="Y70" s="522"/>
      <c r="Z70" s="522"/>
      <c r="AA70" s="522"/>
      <c r="AB70" s="522"/>
      <c r="AC70" s="522"/>
      <c r="AD70" s="522"/>
      <c r="AE70" s="269"/>
      <c r="AF70" s="270">
        <v>9</v>
      </c>
      <c r="AG70" s="270">
        <v>4</v>
      </c>
      <c r="AH70" s="270" t="s">
        <v>326</v>
      </c>
      <c r="AI70" s="269"/>
      <c r="AJ70" s="269"/>
      <c r="AK70" s="263"/>
    </row>
    <row r="71" spans="1:37" ht="4.5" customHeight="1">
      <c r="A71" s="521"/>
      <c r="B71" s="521"/>
      <c r="C71" s="521"/>
      <c r="D71" s="522"/>
      <c r="E71" s="522"/>
      <c r="F71" s="522"/>
      <c r="G71" s="522"/>
      <c r="H71" s="522"/>
      <c r="I71" s="522"/>
      <c r="J71" s="522"/>
      <c r="K71" s="522"/>
      <c r="L71" s="522"/>
      <c r="M71" s="522"/>
      <c r="N71" s="522"/>
      <c r="O71" s="522"/>
      <c r="P71" s="522"/>
      <c r="Q71" s="522"/>
      <c r="R71" s="522"/>
      <c r="S71" s="522"/>
      <c r="T71" s="522"/>
      <c r="U71" s="522"/>
      <c r="V71" s="522"/>
      <c r="W71" s="522"/>
      <c r="X71" s="522"/>
      <c r="Y71" s="522"/>
      <c r="Z71" s="522"/>
      <c r="AA71" s="522"/>
      <c r="AB71" s="522"/>
      <c r="AC71" s="522"/>
      <c r="AD71" s="522"/>
      <c r="AE71" s="269"/>
      <c r="AF71" s="269"/>
      <c r="AG71" s="269"/>
      <c r="AH71" s="269"/>
      <c r="AI71" s="269"/>
      <c r="AJ71" s="269"/>
      <c r="AK71" s="263"/>
    </row>
    <row r="72" spans="1:37" ht="13.5" customHeight="1">
      <c r="A72" s="521" t="s">
        <v>333</v>
      </c>
      <c r="B72" s="521"/>
      <c r="C72" s="521"/>
      <c r="D72" s="522" t="s">
        <v>334</v>
      </c>
      <c r="E72" s="522"/>
      <c r="F72" s="522"/>
      <c r="G72" s="522"/>
      <c r="H72" s="522"/>
      <c r="I72" s="522"/>
      <c r="J72" s="522"/>
      <c r="K72" s="522"/>
      <c r="L72" s="522"/>
      <c r="M72" s="522"/>
      <c r="N72" s="522"/>
      <c r="O72" s="522"/>
      <c r="P72" s="522"/>
      <c r="Q72" s="522"/>
      <c r="R72" s="522"/>
      <c r="S72" s="522"/>
      <c r="T72" s="522"/>
      <c r="U72" s="522"/>
      <c r="V72" s="522"/>
      <c r="W72" s="522"/>
      <c r="X72" s="522"/>
      <c r="Y72" s="522"/>
      <c r="Z72" s="522"/>
      <c r="AA72" s="522"/>
      <c r="AB72" s="522"/>
      <c r="AC72" s="522"/>
      <c r="AD72" s="522"/>
      <c r="AE72" s="269"/>
      <c r="AF72" s="270">
        <v>4</v>
      </c>
      <c r="AG72" s="270" t="s">
        <v>326</v>
      </c>
      <c r="AH72" s="270" t="s">
        <v>326</v>
      </c>
      <c r="AI72" s="269"/>
      <c r="AJ72" s="269"/>
      <c r="AK72" s="263"/>
    </row>
    <row r="73" spans="1:37" ht="4.5" customHeight="1">
      <c r="A73" s="521"/>
      <c r="B73" s="521"/>
      <c r="C73" s="521"/>
      <c r="D73" s="522"/>
      <c r="E73" s="522"/>
      <c r="F73" s="522"/>
      <c r="G73" s="522"/>
      <c r="H73" s="522"/>
      <c r="I73" s="522"/>
      <c r="J73" s="522"/>
      <c r="K73" s="522"/>
      <c r="L73" s="522"/>
      <c r="M73" s="522"/>
      <c r="N73" s="522"/>
      <c r="O73" s="522"/>
      <c r="P73" s="522"/>
      <c r="Q73" s="522"/>
      <c r="R73" s="522"/>
      <c r="S73" s="522"/>
      <c r="T73" s="522"/>
      <c r="U73" s="522"/>
      <c r="V73" s="522"/>
      <c r="W73" s="522"/>
      <c r="X73" s="522"/>
      <c r="Y73" s="522"/>
      <c r="Z73" s="522"/>
      <c r="AA73" s="522"/>
      <c r="AB73" s="522"/>
      <c r="AC73" s="522"/>
      <c r="AD73" s="522"/>
      <c r="AE73" s="269"/>
      <c r="AF73" s="269"/>
      <c r="AG73" s="269"/>
      <c r="AH73" s="269"/>
      <c r="AI73" s="269"/>
      <c r="AJ73" s="269"/>
      <c r="AK73" s="263"/>
    </row>
    <row r="74" spans="1:37" ht="13.5" customHeight="1">
      <c r="A74" s="521" t="s">
        <v>335</v>
      </c>
      <c r="B74" s="521"/>
      <c r="C74" s="521"/>
      <c r="D74" s="522" t="s">
        <v>336</v>
      </c>
      <c r="E74" s="522"/>
      <c r="F74" s="522"/>
      <c r="G74" s="522"/>
      <c r="H74" s="522"/>
      <c r="I74" s="522"/>
      <c r="J74" s="522"/>
      <c r="K74" s="522"/>
      <c r="L74" s="522"/>
      <c r="M74" s="522"/>
      <c r="N74" s="522"/>
      <c r="O74" s="522"/>
      <c r="P74" s="522"/>
      <c r="Q74" s="522"/>
      <c r="R74" s="522"/>
      <c r="S74" s="522"/>
      <c r="T74" s="522"/>
      <c r="U74" s="522"/>
      <c r="V74" s="522"/>
      <c r="W74" s="522"/>
      <c r="X74" s="522"/>
      <c r="Y74" s="522"/>
      <c r="Z74" s="522"/>
      <c r="AA74" s="522"/>
      <c r="AB74" s="522"/>
      <c r="AC74" s="522"/>
      <c r="AD74" s="522"/>
      <c r="AE74" s="269"/>
      <c r="AF74" s="270">
        <v>9</v>
      </c>
      <c r="AG74" s="270">
        <v>4</v>
      </c>
      <c r="AH74" s="270" t="s">
        <v>337</v>
      </c>
      <c r="AI74" s="269"/>
      <c r="AJ74" s="269"/>
      <c r="AK74" s="263"/>
    </row>
    <row r="75" spans="1:37" ht="4.5" customHeight="1">
      <c r="A75" s="521"/>
      <c r="B75" s="521"/>
      <c r="C75" s="521"/>
      <c r="D75" s="522"/>
      <c r="E75" s="522"/>
      <c r="F75" s="522"/>
      <c r="G75" s="522"/>
      <c r="H75" s="522"/>
      <c r="I75" s="522"/>
      <c r="J75" s="522"/>
      <c r="K75" s="522"/>
      <c r="L75" s="522"/>
      <c r="M75" s="522"/>
      <c r="N75" s="522"/>
      <c r="O75" s="522"/>
      <c r="P75" s="522"/>
      <c r="Q75" s="522"/>
      <c r="R75" s="522"/>
      <c r="S75" s="522"/>
      <c r="T75" s="522"/>
      <c r="U75" s="522"/>
      <c r="V75" s="522"/>
      <c r="W75" s="522"/>
      <c r="X75" s="522"/>
      <c r="Y75" s="522"/>
      <c r="Z75" s="522"/>
      <c r="AA75" s="522"/>
      <c r="AB75" s="522"/>
      <c r="AC75" s="522"/>
      <c r="AD75" s="522"/>
      <c r="AE75" s="269"/>
      <c r="AF75" s="269"/>
      <c r="AG75" s="269"/>
      <c r="AH75" s="269"/>
      <c r="AI75" s="269"/>
      <c r="AJ75" s="269"/>
      <c r="AK75" s="263"/>
    </row>
    <row r="76" spans="1:37" ht="13.5" customHeight="1">
      <c r="A76" s="521" t="s">
        <v>338</v>
      </c>
      <c r="B76" s="521"/>
      <c r="C76" s="521"/>
      <c r="D76" s="522" t="s">
        <v>339</v>
      </c>
      <c r="E76" s="522"/>
      <c r="F76" s="522"/>
      <c r="G76" s="522"/>
      <c r="H76" s="522"/>
      <c r="I76" s="522"/>
      <c r="J76" s="522"/>
      <c r="K76" s="522"/>
      <c r="L76" s="522"/>
      <c r="M76" s="522"/>
      <c r="N76" s="522"/>
      <c r="O76" s="522"/>
      <c r="P76" s="522"/>
      <c r="Q76" s="522"/>
      <c r="R76" s="522"/>
      <c r="S76" s="522"/>
      <c r="T76" s="522"/>
      <c r="U76" s="522"/>
      <c r="V76" s="522"/>
      <c r="W76" s="522"/>
      <c r="X76" s="522"/>
      <c r="Y76" s="522"/>
      <c r="Z76" s="522"/>
      <c r="AA76" s="522"/>
      <c r="AB76" s="522"/>
      <c r="AC76" s="522"/>
      <c r="AD76" s="522"/>
      <c r="AE76" s="269"/>
      <c r="AF76" s="270">
        <v>9</v>
      </c>
      <c r="AG76" s="270">
        <v>4</v>
      </c>
      <c r="AH76" s="270" t="s">
        <v>281</v>
      </c>
      <c r="AI76" s="269"/>
      <c r="AJ76" s="269"/>
      <c r="AK76" s="263"/>
    </row>
    <row r="77" spans="1:37" ht="4.5" customHeight="1">
      <c r="A77" s="521"/>
      <c r="B77" s="521"/>
      <c r="C77" s="521"/>
      <c r="D77" s="522"/>
      <c r="E77" s="522"/>
      <c r="F77" s="522"/>
      <c r="G77" s="522"/>
      <c r="H77" s="522"/>
      <c r="I77" s="522"/>
      <c r="J77" s="522"/>
      <c r="K77" s="522"/>
      <c r="L77" s="522"/>
      <c r="M77" s="522"/>
      <c r="N77" s="522"/>
      <c r="O77" s="522"/>
      <c r="P77" s="522"/>
      <c r="Q77" s="522"/>
      <c r="R77" s="522"/>
      <c r="S77" s="522"/>
      <c r="T77" s="522"/>
      <c r="U77" s="522"/>
      <c r="V77" s="522"/>
      <c r="W77" s="522"/>
      <c r="X77" s="522"/>
      <c r="Y77" s="522"/>
      <c r="Z77" s="522"/>
      <c r="AA77" s="522"/>
      <c r="AB77" s="522"/>
      <c r="AC77" s="522"/>
      <c r="AD77" s="522"/>
      <c r="AE77" s="269"/>
      <c r="AF77" s="269"/>
      <c r="AG77" s="269"/>
      <c r="AH77" s="269"/>
      <c r="AI77" s="269"/>
      <c r="AJ77" s="269"/>
      <c r="AK77" s="263"/>
    </row>
    <row r="78" spans="1:37" ht="13.5" customHeight="1">
      <c r="A78" s="521" t="s">
        <v>340</v>
      </c>
      <c r="B78" s="521"/>
      <c r="C78" s="521"/>
      <c r="D78" s="522" t="s">
        <v>341</v>
      </c>
      <c r="E78" s="522"/>
      <c r="F78" s="522"/>
      <c r="G78" s="522"/>
      <c r="H78" s="522"/>
      <c r="I78" s="522"/>
      <c r="J78" s="522"/>
      <c r="K78" s="522"/>
      <c r="L78" s="522"/>
      <c r="M78" s="522"/>
      <c r="N78" s="522"/>
      <c r="O78" s="522"/>
      <c r="P78" s="522"/>
      <c r="Q78" s="522"/>
      <c r="R78" s="522"/>
      <c r="S78" s="522"/>
      <c r="T78" s="522"/>
      <c r="U78" s="522"/>
      <c r="V78" s="522"/>
      <c r="W78" s="522"/>
      <c r="X78" s="522"/>
      <c r="Y78" s="522"/>
      <c r="Z78" s="522"/>
      <c r="AA78" s="522"/>
      <c r="AB78" s="522"/>
      <c r="AC78" s="522"/>
      <c r="AD78" s="522"/>
      <c r="AE78" s="269"/>
      <c r="AF78" s="270">
        <v>9</v>
      </c>
      <c r="AG78" s="270">
        <v>4</v>
      </c>
      <c r="AH78" s="270" t="s">
        <v>342</v>
      </c>
      <c r="AI78" s="269"/>
      <c r="AJ78" s="269"/>
      <c r="AK78" s="263"/>
    </row>
    <row r="79" spans="1:37" ht="4.5" customHeight="1">
      <c r="A79" s="521"/>
      <c r="B79" s="521"/>
      <c r="C79" s="521"/>
      <c r="D79" s="522"/>
      <c r="E79" s="522"/>
      <c r="F79" s="522"/>
      <c r="G79" s="522"/>
      <c r="H79" s="522"/>
      <c r="I79" s="522"/>
      <c r="J79" s="522"/>
      <c r="K79" s="522"/>
      <c r="L79" s="522"/>
      <c r="M79" s="522"/>
      <c r="N79" s="522"/>
      <c r="O79" s="522"/>
      <c r="P79" s="522"/>
      <c r="Q79" s="522"/>
      <c r="R79" s="522"/>
      <c r="S79" s="522"/>
      <c r="T79" s="522"/>
      <c r="U79" s="522"/>
      <c r="V79" s="522"/>
      <c r="W79" s="522"/>
      <c r="X79" s="522"/>
      <c r="Y79" s="522"/>
      <c r="Z79" s="522"/>
      <c r="AA79" s="522"/>
      <c r="AB79" s="522"/>
      <c r="AC79" s="522"/>
      <c r="AD79" s="522"/>
      <c r="AE79" s="269"/>
      <c r="AF79" s="269"/>
      <c r="AG79" s="269"/>
      <c r="AH79" s="269"/>
      <c r="AI79" s="269"/>
      <c r="AJ79" s="269"/>
      <c r="AK79" s="263"/>
    </row>
    <row r="80" spans="1:37" ht="13.5" customHeight="1">
      <c r="A80" s="521" t="s">
        <v>343</v>
      </c>
      <c r="B80" s="521"/>
      <c r="C80" s="521"/>
      <c r="D80" s="522" t="s">
        <v>344</v>
      </c>
      <c r="E80" s="522"/>
      <c r="F80" s="522"/>
      <c r="G80" s="522"/>
      <c r="H80" s="522"/>
      <c r="I80" s="522"/>
      <c r="J80" s="522"/>
      <c r="K80" s="522"/>
      <c r="L80" s="522"/>
      <c r="M80" s="522"/>
      <c r="N80" s="522"/>
      <c r="O80" s="522"/>
      <c r="P80" s="522"/>
      <c r="Q80" s="522"/>
      <c r="R80" s="522"/>
      <c r="S80" s="522"/>
      <c r="T80" s="522"/>
      <c r="U80" s="522"/>
      <c r="V80" s="522"/>
      <c r="W80" s="522"/>
      <c r="X80" s="522"/>
      <c r="Y80" s="522"/>
      <c r="Z80" s="522"/>
      <c r="AA80" s="522"/>
      <c r="AB80" s="522"/>
      <c r="AC80" s="522"/>
      <c r="AD80" s="522"/>
      <c r="AE80" s="269"/>
      <c r="AF80" s="270">
        <v>4</v>
      </c>
      <c r="AG80" s="270" t="s">
        <v>342</v>
      </c>
      <c r="AH80" s="270" t="s">
        <v>342</v>
      </c>
      <c r="AI80" s="269"/>
      <c r="AJ80" s="269"/>
      <c r="AK80" s="263"/>
    </row>
    <row r="81" spans="1:37" ht="4.5" customHeight="1">
      <c r="A81" s="521"/>
      <c r="B81" s="521"/>
      <c r="C81" s="521"/>
      <c r="D81" s="522"/>
      <c r="E81" s="522"/>
      <c r="F81" s="522"/>
      <c r="G81" s="522"/>
      <c r="H81" s="522"/>
      <c r="I81" s="522"/>
      <c r="J81" s="522"/>
      <c r="K81" s="522"/>
      <c r="L81" s="522"/>
      <c r="M81" s="522"/>
      <c r="N81" s="522"/>
      <c r="O81" s="522"/>
      <c r="P81" s="522"/>
      <c r="Q81" s="522"/>
      <c r="R81" s="522"/>
      <c r="S81" s="522"/>
      <c r="T81" s="522"/>
      <c r="U81" s="522"/>
      <c r="V81" s="522"/>
      <c r="W81" s="522"/>
      <c r="X81" s="522"/>
      <c r="Y81" s="522"/>
      <c r="Z81" s="522"/>
      <c r="AA81" s="522"/>
      <c r="AB81" s="522"/>
      <c r="AC81" s="522"/>
      <c r="AD81" s="522"/>
      <c r="AE81" s="269"/>
      <c r="AF81" s="269"/>
      <c r="AG81" s="269"/>
      <c r="AH81" s="269"/>
      <c r="AI81" s="269"/>
      <c r="AJ81" s="269"/>
      <c r="AK81" s="263"/>
    </row>
    <row r="82" spans="1:37" ht="13.5" customHeight="1">
      <c r="A82" s="521" t="s">
        <v>345</v>
      </c>
      <c r="B82" s="521"/>
      <c r="C82" s="521"/>
      <c r="D82" s="522" t="s">
        <v>346</v>
      </c>
      <c r="E82" s="522"/>
      <c r="F82" s="522"/>
      <c r="G82" s="522"/>
      <c r="H82" s="522"/>
      <c r="I82" s="522"/>
      <c r="J82" s="522"/>
      <c r="K82" s="522"/>
      <c r="L82" s="522"/>
      <c r="M82" s="522"/>
      <c r="N82" s="522"/>
      <c r="O82" s="522"/>
      <c r="P82" s="522"/>
      <c r="Q82" s="522"/>
      <c r="R82" s="522"/>
      <c r="S82" s="522"/>
      <c r="T82" s="522"/>
      <c r="U82" s="522"/>
      <c r="V82" s="522"/>
      <c r="W82" s="522"/>
      <c r="X82" s="522"/>
      <c r="Y82" s="522"/>
      <c r="Z82" s="522"/>
      <c r="AA82" s="522"/>
      <c r="AB82" s="522"/>
      <c r="AC82" s="522"/>
      <c r="AD82" s="522"/>
      <c r="AE82" s="269"/>
      <c r="AF82" s="270">
        <v>9</v>
      </c>
      <c r="AG82" s="270">
        <v>4</v>
      </c>
      <c r="AH82" s="270" t="s">
        <v>347</v>
      </c>
      <c r="AI82" s="269"/>
      <c r="AJ82" s="269"/>
      <c r="AK82" s="263"/>
    </row>
    <row r="83" spans="1:37" ht="4.5" customHeight="1">
      <c r="A83" s="521"/>
      <c r="B83" s="521"/>
      <c r="C83" s="521"/>
      <c r="D83" s="522"/>
      <c r="E83" s="522"/>
      <c r="F83" s="522"/>
      <c r="G83" s="522"/>
      <c r="H83" s="522"/>
      <c r="I83" s="522"/>
      <c r="J83" s="522"/>
      <c r="K83" s="522"/>
      <c r="L83" s="522"/>
      <c r="M83" s="522"/>
      <c r="N83" s="522"/>
      <c r="O83" s="522"/>
      <c r="P83" s="522"/>
      <c r="Q83" s="522"/>
      <c r="R83" s="522"/>
      <c r="S83" s="522"/>
      <c r="T83" s="522"/>
      <c r="U83" s="522"/>
      <c r="V83" s="522"/>
      <c r="W83" s="522"/>
      <c r="X83" s="522"/>
      <c r="Y83" s="522"/>
      <c r="Z83" s="522"/>
      <c r="AA83" s="522"/>
      <c r="AB83" s="522"/>
      <c r="AC83" s="522"/>
      <c r="AD83" s="522"/>
      <c r="AE83" s="269"/>
      <c r="AF83" s="269"/>
      <c r="AG83" s="269"/>
      <c r="AH83" s="269"/>
      <c r="AI83" s="269"/>
      <c r="AJ83" s="269"/>
      <c r="AK83" s="263"/>
    </row>
    <row r="84" spans="1:37" ht="13.5" customHeight="1">
      <c r="A84" s="521" t="s">
        <v>348</v>
      </c>
      <c r="B84" s="521"/>
      <c r="C84" s="521"/>
      <c r="D84" s="522" t="s">
        <v>349</v>
      </c>
      <c r="E84" s="522"/>
      <c r="F84" s="522"/>
      <c r="G84" s="522"/>
      <c r="H84" s="522"/>
      <c r="I84" s="522"/>
      <c r="J84" s="522"/>
      <c r="K84" s="522"/>
      <c r="L84" s="522"/>
      <c r="M84" s="522"/>
      <c r="N84" s="522"/>
      <c r="O84" s="522"/>
      <c r="P84" s="522"/>
      <c r="Q84" s="522"/>
      <c r="R84" s="522"/>
      <c r="S84" s="522"/>
      <c r="T84" s="522"/>
      <c r="U84" s="522"/>
      <c r="V84" s="522"/>
      <c r="W84" s="522"/>
      <c r="X84" s="522"/>
      <c r="Y84" s="522"/>
      <c r="Z84" s="522"/>
      <c r="AA84" s="522"/>
      <c r="AB84" s="522"/>
      <c r="AC84" s="522"/>
      <c r="AD84" s="522"/>
      <c r="AE84" s="269"/>
      <c r="AF84" s="270">
        <v>9</v>
      </c>
      <c r="AG84" s="270">
        <v>4</v>
      </c>
      <c r="AH84" s="270" t="s">
        <v>350</v>
      </c>
      <c r="AI84" s="269"/>
      <c r="AJ84" s="269"/>
      <c r="AK84" s="263"/>
    </row>
    <row r="85" spans="1:37" ht="4.5" customHeight="1">
      <c r="A85" s="521"/>
      <c r="B85" s="521"/>
      <c r="C85" s="521"/>
      <c r="D85" s="522"/>
      <c r="E85" s="522"/>
      <c r="F85" s="522"/>
      <c r="G85" s="522"/>
      <c r="H85" s="522"/>
      <c r="I85" s="522"/>
      <c r="J85" s="522"/>
      <c r="K85" s="522"/>
      <c r="L85" s="522"/>
      <c r="M85" s="522"/>
      <c r="N85" s="522"/>
      <c r="O85" s="522"/>
      <c r="P85" s="522"/>
      <c r="Q85" s="522"/>
      <c r="R85" s="522"/>
      <c r="S85" s="522"/>
      <c r="T85" s="522"/>
      <c r="U85" s="522"/>
      <c r="V85" s="522"/>
      <c r="W85" s="522"/>
      <c r="X85" s="522"/>
      <c r="Y85" s="522"/>
      <c r="Z85" s="522"/>
      <c r="AA85" s="522"/>
      <c r="AB85" s="522"/>
      <c r="AC85" s="522"/>
      <c r="AD85" s="522"/>
      <c r="AE85" s="269"/>
      <c r="AF85" s="269"/>
      <c r="AG85" s="269"/>
      <c r="AH85" s="269"/>
      <c r="AI85" s="269"/>
      <c r="AJ85" s="269"/>
      <c r="AK85" s="263"/>
    </row>
    <row r="86" spans="1:37" ht="13.5" customHeight="1">
      <c r="A86" s="521" t="s">
        <v>351</v>
      </c>
      <c r="B86" s="521"/>
      <c r="C86" s="521"/>
      <c r="D86" s="522" t="s">
        <v>352</v>
      </c>
      <c r="E86" s="522"/>
      <c r="F86" s="522"/>
      <c r="G86" s="522"/>
      <c r="H86" s="522"/>
      <c r="I86" s="522"/>
      <c r="J86" s="522"/>
      <c r="K86" s="522"/>
      <c r="L86" s="522"/>
      <c r="M86" s="522"/>
      <c r="N86" s="522"/>
      <c r="O86" s="522"/>
      <c r="P86" s="522"/>
      <c r="Q86" s="522"/>
      <c r="R86" s="522"/>
      <c r="S86" s="522"/>
      <c r="T86" s="522"/>
      <c r="U86" s="522"/>
      <c r="V86" s="522"/>
      <c r="W86" s="522"/>
      <c r="X86" s="522"/>
      <c r="Y86" s="522"/>
      <c r="Z86" s="522"/>
      <c r="AA86" s="522"/>
      <c r="AB86" s="522"/>
      <c r="AC86" s="522"/>
      <c r="AD86" s="522"/>
      <c r="AE86" s="269"/>
      <c r="AF86" s="270">
        <v>9</v>
      </c>
      <c r="AG86" s="270">
        <v>4</v>
      </c>
      <c r="AH86" s="270" t="s">
        <v>353</v>
      </c>
      <c r="AI86" s="269"/>
      <c r="AJ86" s="269"/>
      <c r="AK86" s="263"/>
    </row>
    <row r="87" spans="1:37" ht="4.5" customHeight="1">
      <c r="A87" s="521"/>
      <c r="B87" s="521"/>
      <c r="C87" s="521"/>
      <c r="D87" s="522"/>
      <c r="E87" s="522"/>
      <c r="F87" s="522"/>
      <c r="G87" s="522"/>
      <c r="H87" s="522"/>
      <c r="I87" s="522"/>
      <c r="J87" s="522"/>
      <c r="K87" s="522"/>
      <c r="L87" s="522"/>
      <c r="M87" s="522"/>
      <c r="N87" s="522"/>
      <c r="O87" s="522"/>
      <c r="P87" s="522"/>
      <c r="Q87" s="522"/>
      <c r="R87" s="522"/>
      <c r="S87" s="522"/>
      <c r="T87" s="522"/>
      <c r="U87" s="522"/>
      <c r="V87" s="522"/>
      <c r="W87" s="522"/>
      <c r="X87" s="522"/>
      <c r="Y87" s="522"/>
      <c r="Z87" s="522"/>
      <c r="AA87" s="522"/>
      <c r="AB87" s="522"/>
      <c r="AC87" s="522"/>
      <c r="AD87" s="522"/>
      <c r="AE87" s="269"/>
      <c r="AF87" s="269"/>
      <c r="AG87" s="269"/>
      <c r="AH87" s="269"/>
      <c r="AI87" s="269"/>
      <c r="AJ87" s="269"/>
      <c r="AK87" s="263"/>
    </row>
    <row r="88" spans="1:37" ht="13.5" customHeight="1">
      <c r="A88" s="521" t="s">
        <v>354</v>
      </c>
      <c r="B88" s="521"/>
      <c r="C88" s="521"/>
      <c r="D88" s="522" t="s">
        <v>355</v>
      </c>
      <c r="E88" s="522"/>
      <c r="F88" s="522"/>
      <c r="G88" s="522"/>
      <c r="H88" s="522"/>
      <c r="I88" s="522"/>
      <c r="J88" s="522"/>
      <c r="K88" s="522"/>
      <c r="L88" s="522"/>
      <c r="M88" s="522"/>
      <c r="N88" s="522"/>
      <c r="O88" s="522"/>
      <c r="P88" s="522"/>
      <c r="Q88" s="522"/>
      <c r="R88" s="522"/>
      <c r="S88" s="522"/>
      <c r="T88" s="522"/>
      <c r="U88" s="522"/>
      <c r="V88" s="522"/>
      <c r="W88" s="522"/>
      <c r="X88" s="522"/>
      <c r="Y88" s="522"/>
      <c r="Z88" s="522"/>
      <c r="AA88" s="522"/>
      <c r="AB88" s="522"/>
      <c r="AC88" s="522"/>
      <c r="AD88" s="522"/>
      <c r="AE88" s="269"/>
      <c r="AF88" s="270">
        <v>9</v>
      </c>
      <c r="AG88" s="270">
        <v>4</v>
      </c>
      <c r="AH88" s="270" t="s">
        <v>356</v>
      </c>
      <c r="AI88" s="269"/>
      <c r="AJ88" s="269"/>
      <c r="AK88" s="263"/>
    </row>
    <row r="89" spans="1:37" ht="4.5" customHeight="1">
      <c r="A89" s="521"/>
      <c r="B89" s="521"/>
      <c r="C89" s="521"/>
      <c r="D89" s="522"/>
      <c r="E89" s="522"/>
      <c r="F89" s="522"/>
      <c r="G89" s="522"/>
      <c r="H89" s="522"/>
      <c r="I89" s="522"/>
      <c r="J89" s="522"/>
      <c r="K89" s="522"/>
      <c r="L89" s="522"/>
      <c r="M89" s="522"/>
      <c r="N89" s="522"/>
      <c r="O89" s="522"/>
      <c r="P89" s="522"/>
      <c r="Q89" s="522"/>
      <c r="R89" s="522"/>
      <c r="S89" s="522"/>
      <c r="T89" s="522"/>
      <c r="U89" s="522"/>
      <c r="V89" s="522"/>
      <c r="W89" s="522"/>
      <c r="X89" s="522"/>
      <c r="Y89" s="522"/>
      <c r="Z89" s="522"/>
      <c r="AA89" s="522"/>
      <c r="AB89" s="522"/>
      <c r="AC89" s="522"/>
      <c r="AD89" s="522"/>
      <c r="AE89" s="269"/>
      <c r="AF89" s="269"/>
      <c r="AG89" s="269"/>
      <c r="AH89" s="269"/>
      <c r="AI89" s="269"/>
      <c r="AJ89" s="269"/>
      <c r="AK89" s="263"/>
    </row>
    <row r="90" spans="1:37" ht="13.5" customHeight="1">
      <c r="A90" s="521" t="s">
        <v>357</v>
      </c>
      <c r="B90" s="521"/>
      <c r="C90" s="521"/>
      <c r="D90" s="522" t="s">
        <v>358</v>
      </c>
      <c r="E90" s="522"/>
      <c r="F90" s="522"/>
      <c r="G90" s="522"/>
      <c r="H90" s="522"/>
      <c r="I90" s="522"/>
      <c r="J90" s="522"/>
      <c r="K90" s="522"/>
      <c r="L90" s="522"/>
      <c r="M90" s="522"/>
      <c r="N90" s="522"/>
      <c r="O90" s="522"/>
      <c r="P90" s="522"/>
      <c r="Q90" s="522"/>
      <c r="R90" s="522"/>
      <c r="S90" s="522"/>
      <c r="T90" s="522"/>
      <c r="U90" s="522"/>
      <c r="V90" s="522"/>
      <c r="W90" s="522"/>
      <c r="X90" s="522"/>
      <c r="Y90" s="522"/>
      <c r="Z90" s="522"/>
      <c r="AA90" s="522"/>
      <c r="AB90" s="522"/>
      <c r="AC90" s="522"/>
      <c r="AD90" s="522"/>
      <c r="AE90" s="269"/>
      <c r="AF90" s="270">
        <v>9</v>
      </c>
      <c r="AG90" s="270">
        <v>4</v>
      </c>
      <c r="AH90" s="270" t="s">
        <v>359</v>
      </c>
      <c r="AI90" s="269"/>
      <c r="AJ90" s="269"/>
      <c r="AK90" s="263"/>
    </row>
    <row r="91" spans="1:37" ht="4.5" customHeight="1">
      <c r="A91" s="521"/>
      <c r="B91" s="521"/>
      <c r="C91" s="521"/>
      <c r="D91" s="522"/>
      <c r="E91" s="522"/>
      <c r="F91" s="522"/>
      <c r="G91" s="522"/>
      <c r="H91" s="522"/>
      <c r="I91" s="522"/>
      <c r="J91" s="522"/>
      <c r="K91" s="522"/>
      <c r="L91" s="522"/>
      <c r="M91" s="522"/>
      <c r="N91" s="522"/>
      <c r="O91" s="522"/>
      <c r="P91" s="522"/>
      <c r="Q91" s="522"/>
      <c r="R91" s="522"/>
      <c r="S91" s="522"/>
      <c r="T91" s="522"/>
      <c r="U91" s="522"/>
      <c r="V91" s="522"/>
      <c r="W91" s="522"/>
      <c r="X91" s="522"/>
      <c r="Y91" s="522"/>
      <c r="Z91" s="522"/>
      <c r="AA91" s="522"/>
      <c r="AB91" s="522"/>
      <c r="AC91" s="522"/>
      <c r="AD91" s="522"/>
      <c r="AE91" s="269"/>
      <c r="AF91" s="269"/>
      <c r="AG91" s="269"/>
      <c r="AH91" s="269"/>
      <c r="AI91" s="269"/>
      <c r="AJ91" s="269"/>
      <c r="AK91" s="263"/>
    </row>
    <row r="92" spans="1:37" ht="13.5" customHeight="1">
      <c r="A92" s="521" t="s">
        <v>360</v>
      </c>
      <c r="B92" s="521"/>
      <c r="C92" s="521"/>
      <c r="D92" s="522" t="s">
        <v>361</v>
      </c>
      <c r="E92" s="522"/>
      <c r="F92" s="522"/>
      <c r="G92" s="522"/>
      <c r="H92" s="522"/>
      <c r="I92" s="522"/>
      <c r="J92" s="522"/>
      <c r="K92" s="522"/>
      <c r="L92" s="522"/>
      <c r="M92" s="522"/>
      <c r="N92" s="522"/>
      <c r="O92" s="522"/>
      <c r="P92" s="522"/>
      <c r="Q92" s="522"/>
      <c r="R92" s="522"/>
      <c r="S92" s="522"/>
      <c r="T92" s="522"/>
      <c r="U92" s="522"/>
      <c r="V92" s="522"/>
      <c r="W92" s="522"/>
      <c r="X92" s="522"/>
      <c r="Y92" s="522"/>
      <c r="Z92" s="522"/>
      <c r="AA92" s="522"/>
      <c r="AB92" s="522"/>
      <c r="AC92" s="522"/>
      <c r="AD92" s="522"/>
      <c r="AE92" s="269"/>
      <c r="AF92" s="270">
        <v>9</v>
      </c>
      <c r="AG92" s="270">
        <v>4</v>
      </c>
      <c r="AH92" s="270" t="s">
        <v>362</v>
      </c>
      <c r="AI92" s="269"/>
      <c r="AJ92" s="269"/>
      <c r="AK92" s="263"/>
    </row>
    <row r="93" spans="1:37" ht="13.5" customHeight="1">
      <c r="A93" s="521"/>
      <c r="B93" s="521"/>
      <c r="C93" s="521"/>
      <c r="D93" s="522" t="s">
        <v>363</v>
      </c>
      <c r="E93" s="522"/>
      <c r="F93" s="522"/>
      <c r="G93" s="522"/>
      <c r="H93" s="522"/>
      <c r="I93" s="522"/>
      <c r="J93" s="522"/>
      <c r="K93" s="522"/>
      <c r="L93" s="522"/>
      <c r="M93" s="522"/>
      <c r="N93" s="522"/>
      <c r="O93" s="522"/>
      <c r="P93" s="522"/>
      <c r="Q93" s="522"/>
      <c r="R93" s="522"/>
      <c r="S93" s="522"/>
      <c r="T93" s="522"/>
      <c r="U93" s="522"/>
      <c r="V93" s="522"/>
      <c r="W93" s="522"/>
      <c r="X93" s="522"/>
      <c r="Y93" s="522"/>
      <c r="Z93" s="522"/>
      <c r="AA93" s="522"/>
      <c r="AB93" s="522"/>
      <c r="AC93" s="522"/>
      <c r="AD93" s="522"/>
      <c r="AE93" s="269"/>
      <c r="AF93" s="269"/>
      <c r="AG93" s="269"/>
      <c r="AH93" s="269"/>
      <c r="AI93" s="269"/>
      <c r="AJ93" s="269"/>
      <c r="AK93" s="263"/>
    </row>
    <row r="94" spans="1:37" ht="4.5" customHeight="1">
      <c r="A94" s="521"/>
      <c r="B94" s="521"/>
      <c r="C94" s="521"/>
      <c r="D94" s="522"/>
      <c r="E94" s="522"/>
      <c r="F94" s="522"/>
      <c r="G94" s="522"/>
      <c r="H94" s="522"/>
      <c r="I94" s="522"/>
      <c r="J94" s="522"/>
      <c r="K94" s="522"/>
      <c r="L94" s="522"/>
      <c r="M94" s="522"/>
      <c r="N94" s="522"/>
      <c r="O94" s="522"/>
      <c r="P94" s="522"/>
      <c r="Q94" s="522"/>
      <c r="R94" s="522"/>
      <c r="S94" s="522"/>
      <c r="T94" s="522"/>
      <c r="U94" s="522"/>
      <c r="V94" s="522"/>
      <c r="W94" s="522"/>
      <c r="X94" s="522"/>
      <c r="Y94" s="522"/>
      <c r="Z94" s="522"/>
      <c r="AA94" s="522"/>
      <c r="AB94" s="522"/>
      <c r="AC94" s="522"/>
      <c r="AD94" s="522"/>
      <c r="AE94" s="269"/>
      <c r="AF94" s="269"/>
      <c r="AG94" s="269"/>
      <c r="AH94" s="269"/>
      <c r="AI94" s="269"/>
      <c r="AJ94" s="269"/>
      <c r="AK94" s="263"/>
    </row>
    <row r="95" spans="1:37" ht="13.5" customHeight="1">
      <c r="A95" s="521" t="s">
        <v>364</v>
      </c>
      <c r="B95" s="521"/>
      <c r="C95" s="521"/>
      <c r="D95" s="522" t="s">
        <v>365</v>
      </c>
      <c r="E95" s="522"/>
      <c r="F95" s="522"/>
      <c r="G95" s="522"/>
      <c r="H95" s="522"/>
      <c r="I95" s="522"/>
      <c r="J95" s="522"/>
      <c r="K95" s="522"/>
      <c r="L95" s="522"/>
      <c r="M95" s="522"/>
      <c r="N95" s="522"/>
      <c r="O95" s="522"/>
      <c r="P95" s="522"/>
      <c r="Q95" s="522"/>
      <c r="R95" s="522"/>
      <c r="S95" s="522"/>
      <c r="T95" s="522"/>
      <c r="U95" s="522"/>
      <c r="V95" s="522"/>
      <c r="W95" s="522"/>
      <c r="X95" s="522"/>
      <c r="Y95" s="522"/>
      <c r="Z95" s="522"/>
      <c r="AA95" s="522"/>
      <c r="AB95" s="522"/>
      <c r="AC95" s="522"/>
      <c r="AD95" s="522"/>
      <c r="AE95" s="269"/>
      <c r="AF95" s="270">
        <v>9</v>
      </c>
      <c r="AG95" s="270">
        <v>4</v>
      </c>
      <c r="AH95" s="270" t="s">
        <v>366</v>
      </c>
      <c r="AI95" s="269"/>
      <c r="AJ95" s="269"/>
      <c r="AK95" s="263"/>
    </row>
    <row r="96" spans="1:37" ht="4.5" customHeight="1">
      <c r="A96" s="521"/>
      <c r="B96" s="521"/>
      <c r="C96" s="521"/>
      <c r="D96" s="522"/>
      <c r="E96" s="522"/>
      <c r="F96" s="522"/>
      <c r="G96" s="522"/>
      <c r="H96" s="522"/>
      <c r="I96" s="522"/>
      <c r="J96" s="522"/>
      <c r="K96" s="522"/>
      <c r="L96" s="522"/>
      <c r="M96" s="522"/>
      <c r="N96" s="522"/>
      <c r="O96" s="522"/>
      <c r="P96" s="522"/>
      <c r="Q96" s="522"/>
      <c r="R96" s="522"/>
      <c r="S96" s="522"/>
      <c r="T96" s="522"/>
      <c r="U96" s="522"/>
      <c r="V96" s="522"/>
      <c r="W96" s="522"/>
      <c r="X96" s="522"/>
      <c r="Y96" s="522"/>
      <c r="Z96" s="522"/>
      <c r="AA96" s="522"/>
      <c r="AB96" s="522"/>
      <c r="AC96" s="522"/>
      <c r="AD96" s="522"/>
      <c r="AE96" s="269"/>
      <c r="AF96" s="269"/>
      <c r="AG96" s="269"/>
      <c r="AH96" s="269"/>
      <c r="AI96" s="269"/>
      <c r="AJ96" s="269"/>
      <c r="AK96" s="263"/>
    </row>
    <row r="97" spans="1:37" ht="13.5" customHeight="1">
      <c r="A97" s="521">
        <v>195</v>
      </c>
      <c r="B97" s="521"/>
      <c r="C97" s="521"/>
      <c r="D97" s="522" t="s">
        <v>367</v>
      </c>
      <c r="E97" s="522"/>
      <c r="F97" s="522"/>
      <c r="G97" s="522"/>
      <c r="H97" s="522"/>
      <c r="I97" s="522"/>
      <c r="J97" s="522"/>
      <c r="K97" s="522"/>
      <c r="L97" s="522"/>
      <c r="M97" s="522"/>
      <c r="N97" s="522"/>
      <c r="O97" s="522"/>
      <c r="P97" s="522"/>
      <c r="Q97" s="522"/>
      <c r="R97" s="522"/>
      <c r="S97" s="522"/>
      <c r="T97" s="522"/>
      <c r="U97" s="522"/>
      <c r="V97" s="522"/>
      <c r="W97" s="522"/>
      <c r="X97" s="522"/>
      <c r="Y97" s="522"/>
      <c r="Z97" s="522"/>
      <c r="AA97" s="522"/>
      <c r="AB97" s="522"/>
      <c r="AC97" s="522"/>
      <c r="AD97" s="522"/>
      <c r="AE97" s="269"/>
      <c r="AF97" s="270">
        <v>1</v>
      </c>
      <c r="AG97" s="270">
        <v>9</v>
      </c>
      <c r="AH97" s="270">
        <v>5</v>
      </c>
      <c r="AI97" s="269"/>
      <c r="AJ97" s="269"/>
      <c r="AK97" s="263"/>
    </row>
    <row r="98" spans="1:37" ht="4.5" customHeight="1">
      <c r="A98" s="521"/>
      <c r="B98" s="521"/>
      <c r="C98" s="521"/>
      <c r="D98" s="522"/>
      <c r="E98" s="522"/>
      <c r="F98" s="522"/>
      <c r="G98" s="522"/>
      <c r="H98" s="522"/>
      <c r="I98" s="522"/>
      <c r="J98" s="522"/>
      <c r="K98" s="522"/>
      <c r="L98" s="522"/>
      <c r="M98" s="522"/>
      <c r="N98" s="522"/>
      <c r="O98" s="522"/>
      <c r="P98" s="522"/>
      <c r="Q98" s="522"/>
      <c r="R98" s="522"/>
      <c r="S98" s="522"/>
      <c r="T98" s="522"/>
      <c r="U98" s="522"/>
      <c r="V98" s="522"/>
      <c r="W98" s="522"/>
      <c r="X98" s="522"/>
      <c r="Y98" s="522"/>
      <c r="Z98" s="522"/>
      <c r="AA98" s="522"/>
      <c r="AB98" s="522"/>
      <c r="AC98" s="522"/>
      <c r="AD98" s="522"/>
      <c r="AE98" s="269"/>
      <c r="AF98" s="269"/>
      <c r="AG98" s="269"/>
      <c r="AH98" s="269"/>
      <c r="AI98" s="269"/>
      <c r="AJ98" s="269"/>
      <c r="AK98" s="263"/>
    </row>
    <row r="99" spans="1:37" ht="13.5" customHeight="1">
      <c r="A99" s="521" t="s">
        <v>368</v>
      </c>
      <c r="B99" s="521"/>
      <c r="C99" s="521"/>
      <c r="D99" s="522" t="s">
        <v>369</v>
      </c>
      <c r="E99" s="522"/>
      <c r="F99" s="522"/>
      <c r="G99" s="522"/>
      <c r="H99" s="522"/>
      <c r="I99" s="522"/>
      <c r="J99" s="522"/>
      <c r="K99" s="522"/>
      <c r="L99" s="522"/>
      <c r="M99" s="522"/>
      <c r="N99" s="522"/>
      <c r="O99" s="522"/>
      <c r="P99" s="522"/>
      <c r="Q99" s="522"/>
      <c r="R99" s="522"/>
      <c r="S99" s="522"/>
      <c r="T99" s="522"/>
      <c r="U99" s="522"/>
      <c r="V99" s="522"/>
      <c r="W99" s="522"/>
      <c r="X99" s="522"/>
      <c r="Y99" s="522"/>
      <c r="Z99" s="522"/>
      <c r="AA99" s="522"/>
      <c r="AB99" s="522"/>
      <c r="AC99" s="522"/>
      <c r="AD99" s="522"/>
      <c r="AE99" s="269"/>
      <c r="AF99" s="270">
        <v>9</v>
      </c>
      <c r="AG99" s="270">
        <v>6</v>
      </c>
      <c r="AH99" s="270" t="s">
        <v>271</v>
      </c>
      <c r="AI99" s="269"/>
      <c r="AJ99" s="269"/>
      <c r="AK99" s="263"/>
    </row>
    <row r="100" spans="1:37" ht="4.5" customHeight="1">
      <c r="A100" s="521"/>
      <c r="B100" s="521"/>
      <c r="C100" s="521"/>
      <c r="D100" s="522"/>
      <c r="E100" s="522"/>
      <c r="F100" s="522"/>
      <c r="G100" s="522"/>
      <c r="H100" s="522"/>
      <c r="I100" s="522"/>
      <c r="J100" s="522"/>
      <c r="K100" s="522"/>
      <c r="L100" s="522"/>
      <c r="M100" s="522"/>
      <c r="N100" s="522"/>
      <c r="O100" s="522"/>
      <c r="P100" s="522"/>
      <c r="Q100" s="522"/>
      <c r="R100" s="522"/>
      <c r="S100" s="522"/>
      <c r="T100" s="522"/>
      <c r="U100" s="522"/>
      <c r="V100" s="522"/>
      <c r="W100" s="522"/>
      <c r="X100" s="522"/>
      <c r="Y100" s="522"/>
      <c r="Z100" s="522"/>
      <c r="AA100" s="522"/>
      <c r="AB100" s="522"/>
      <c r="AC100" s="522"/>
      <c r="AD100" s="522"/>
      <c r="AE100" s="269"/>
      <c r="AF100" s="269"/>
      <c r="AG100" s="269"/>
      <c r="AH100" s="269"/>
      <c r="AI100" s="269"/>
      <c r="AJ100" s="269"/>
      <c r="AK100" s="263"/>
    </row>
    <row r="101" spans="1:37" ht="13.5" customHeight="1">
      <c r="A101" s="521" t="s">
        <v>370</v>
      </c>
      <c r="B101" s="521"/>
      <c r="C101" s="521"/>
      <c r="D101" s="522" t="s">
        <v>371</v>
      </c>
      <c r="E101" s="522"/>
      <c r="F101" s="522"/>
      <c r="G101" s="522"/>
      <c r="H101" s="522"/>
      <c r="I101" s="522"/>
      <c r="J101" s="522"/>
      <c r="K101" s="522"/>
      <c r="L101" s="522"/>
      <c r="M101" s="522"/>
      <c r="N101" s="522"/>
      <c r="O101" s="522"/>
      <c r="P101" s="522"/>
      <c r="Q101" s="522"/>
      <c r="R101" s="522"/>
      <c r="S101" s="522"/>
      <c r="T101" s="522"/>
      <c r="U101" s="522"/>
      <c r="V101" s="522"/>
      <c r="W101" s="522"/>
      <c r="X101" s="522"/>
      <c r="Y101" s="522"/>
      <c r="Z101" s="522"/>
      <c r="AA101" s="522"/>
      <c r="AB101" s="522"/>
      <c r="AC101" s="522"/>
      <c r="AD101" s="522"/>
      <c r="AE101" s="269"/>
      <c r="AF101" s="270">
        <v>9</v>
      </c>
      <c r="AG101" s="270">
        <v>6</v>
      </c>
      <c r="AH101" s="270" t="s">
        <v>326</v>
      </c>
      <c r="AI101" s="269"/>
      <c r="AJ101" s="269"/>
      <c r="AK101" s="263"/>
    </row>
    <row r="102" spans="1:37" ht="4.5" customHeight="1">
      <c r="A102" s="521"/>
      <c r="B102" s="521"/>
      <c r="C102" s="521"/>
      <c r="D102" s="522"/>
      <c r="E102" s="522"/>
      <c r="F102" s="522"/>
      <c r="G102" s="522"/>
      <c r="H102" s="522"/>
      <c r="I102" s="522"/>
      <c r="J102" s="522"/>
      <c r="K102" s="522"/>
      <c r="L102" s="522"/>
      <c r="M102" s="522"/>
      <c r="N102" s="522"/>
      <c r="O102" s="522"/>
      <c r="P102" s="522"/>
      <c r="Q102" s="522"/>
      <c r="R102" s="522"/>
      <c r="S102" s="522"/>
      <c r="T102" s="522"/>
      <c r="U102" s="522"/>
      <c r="V102" s="522"/>
      <c r="W102" s="522"/>
      <c r="X102" s="522"/>
      <c r="Y102" s="522"/>
      <c r="Z102" s="522"/>
      <c r="AA102" s="522"/>
      <c r="AB102" s="522"/>
      <c r="AC102" s="522"/>
      <c r="AD102" s="522"/>
      <c r="AE102" s="269"/>
      <c r="AF102" s="269"/>
      <c r="AG102" s="269"/>
      <c r="AH102" s="269"/>
      <c r="AI102" s="269"/>
      <c r="AJ102" s="269"/>
      <c r="AK102" s="263"/>
    </row>
    <row r="103" spans="1:37" ht="13.5" customHeight="1">
      <c r="A103" s="521" t="s">
        <v>372</v>
      </c>
      <c r="B103" s="521"/>
      <c r="C103" s="521"/>
      <c r="D103" s="522" t="s">
        <v>373</v>
      </c>
      <c r="E103" s="522"/>
      <c r="F103" s="522"/>
      <c r="G103" s="522"/>
      <c r="H103" s="522"/>
      <c r="I103" s="522"/>
      <c r="J103" s="522"/>
      <c r="K103" s="522"/>
      <c r="L103" s="522"/>
      <c r="M103" s="522"/>
      <c r="N103" s="522"/>
      <c r="O103" s="522"/>
      <c r="P103" s="522"/>
      <c r="Q103" s="522"/>
      <c r="R103" s="522"/>
      <c r="S103" s="522"/>
      <c r="T103" s="522"/>
      <c r="U103" s="522"/>
      <c r="V103" s="522"/>
      <c r="W103" s="522"/>
      <c r="X103" s="522"/>
      <c r="Y103" s="522"/>
      <c r="Z103" s="522"/>
      <c r="AA103" s="522"/>
      <c r="AB103" s="522"/>
      <c r="AC103" s="522"/>
      <c r="AD103" s="522"/>
      <c r="AE103" s="269"/>
      <c r="AF103" s="270">
        <v>9</v>
      </c>
      <c r="AG103" s="270">
        <v>6</v>
      </c>
      <c r="AH103" s="270" t="s">
        <v>337</v>
      </c>
      <c r="AI103" s="269"/>
      <c r="AJ103" s="269"/>
      <c r="AK103" s="263"/>
    </row>
    <row r="104" spans="1:37" ht="13.5" customHeight="1">
      <c r="A104" s="521"/>
      <c r="B104" s="521"/>
      <c r="C104" s="521"/>
      <c r="D104" s="522" t="s">
        <v>374</v>
      </c>
      <c r="E104" s="522"/>
      <c r="F104" s="522"/>
      <c r="G104" s="522"/>
      <c r="H104" s="522"/>
      <c r="I104" s="522"/>
      <c r="J104" s="522"/>
      <c r="K104" s="522"/>
      <c r="L104" s="522"/>
      <c r="M104" s="522"/>
      <c r="N104" s="522"/>
      <c r="O104" s="522"/>
      <c r="P104" s="522"/>
      <c r="Q104" s="522"/>
      <c r="R104" s="522"/>
      <c r="S104" s="522"/>
      <c r="T104" s="522"/>
      <c r="U104" s="522"/>
      <c r="V104" s="522"/>
      <c r="W104" s="522"/>
      <c r="X104" s="522"/>
      <c r="Y104" s="522"/>
      <c r="Z104" s="522"/>
      <c r="AA104" s="522"/>
      <c r="AB104" s="522"/>
      <c r="AC104" s="522"/>
      <c r="AD104" s="522"/>
      <c r="AE104" s="269"/>
      <c r="AF104" s="269"/>
      <c r="AG104" s="269"/>
      <c r="AH104" s="269"/>
      <c r="AI104" s="269"/>
      <c r="AJ104" s="269"/>
      <c r="AK104" s="263"/>
    </row>
    <row r="105" spans="1:37" ht="4.5" customHeight="1">
      <c r="A105" s="521"/>
      <c r="B105" s="521"/>
      <c r="C105" s="521"/>
      <c r="D105" s="522"/>
      <c r="E105" s="522"/>
      <c r="F105" s="522"/>
      <c r="G105" s="522"/>
      <c r="H105" s="522"/>
      <c r="I105" s="522"/>
      <c r="J105" s="522"/>
      <c r="K105" s="522"/>
      <c r="L105" s="522"/>
      <c r="M105" s="522"/>
      <c r="N105" s="522"/>
      <c r="O105" s="522"/>
      <c r="P105" s="522"/>
      <c r="Q105" s="522"/>
      <c r="R105" s="522"/>
      <c r="S105" s="522"/>
      <c r="T105" s="522"/>
      <c r="U105" s="522"/>
      <c r="V105" s="522"/>
      <c r="W105" s="522"/>
      <c r="X105" s="522"/>
      <c r="Y105" s="522"/>
      <c r="Z105" s="522"/>
      <c r="AA105" s="522"/>
      <c r="AB105" s="522"/>
      <c r="AC105" s="522"/>
      <c r="AD105" s="522"/>
      <c r="AE105" s="269"/>
      <c r="AF105" s="269"/>
      <c r="AG105" s="269"/>
      <c r="AH105" s="269"/>
      <c r="AI105" s="269"/>
      <c r="AJ105" s="269"/>
      <c r="AK105" s="263"/>
    </row>
    <row r="106" spans="1:37" ht="13.5" customHeight="1">
      <c r="A106" s="521" t="s">
        <v>375</v>
      </c>
      <c r="B106" s="521"/>
      <c r="C106" s="521"/>
      <c r="D106" s="522" t="s">
        <v>376</v>
      </c>
      <c r="E106" s="522"/>
      <c r="F106" s="522"/>
      <c r="G106" s="522"/>
      <c r="H106" s="522"/>
      <c r="I106" s="522"/>
      <c r="J106" s="522"/>
      <c r="K106" s="522"/>
      <c r="L106" s="522"/>
      <c r="M106" s="522"/>
      <c r="N106" s="522"/>
      <c r="O106" s="522"/>
      <c r="P106" s="522"/>
      <c r="Q106" s="522"/>
      <c r="R106" s="522"/>
      <c r="S106" s="522"/>
      <c r="T106" s="522"/>
      <c r="U106" s="522"/>
      <c r="V106" s="522"/>
      <c r="W106" s="522"/>
      <c r="X106" s="522"/>
      <c r="Y106" s="522"/>
      <c r="Z106" s="522"/>
      <c r="AA106" s="522"/>
      <c r="AB106" s="522"/>
      <c r="AC106" s="522"/>
      <c r="AD106" s="522"/>
      <c r="AE106" s="269"/>
      <c r="AF106" s="270">
        <v>9</v>
      </c>
      <c r="AG106" s="270">
        <v>6</v>
      </c>
      <c r="AH106" s="270" t="s">
        <v>281</v>
      </c>
      <c r="AI106" s="269"/>
      <c r="AJ106" s="269"/>
      <c r="AK106" s="263"/>
    </row>
    <row r="107" spans="1:37" ht="4.5" customHeight="1">
      <c r="A107" s="521"/>
      <c r="B107" s="521"/>
      <c r="C107" s="521"/>
      <c r="D107" s="522"/>
      <c r="E107" s="522"/>
      <c r="F107" s="522"/>
      <c r="G107" s="522"/>
      <c r="H107" s="522"/>
      <c r="I107" s="522"/>
      <c r="J107" s="522"/>
      <c r="K107" s="522"/>
      <c r="L107" s="522"/>
      <c r="M107" s="522"/>
      <c r="N107" s="522"/>
      <c r="O107" s="522"/>
      <c r="P107" s="522"/>
      <c r="Q107" s="522"/>
      <c r="R107" s="522"/>
      <c r="S107" s="522"/>
      <c r="T107" s="522"/>
      <c r="U107" s="522"/>
      <c r="V107" s="522"/>
      <c r="W107" s="522"/>
      <c r="X107" s="522"/>
      <c r="Y107" s="522"/>
      <c r="Z107" s="522"/>
      <c r="AA107" s="522"/>
      <c r="AB107" s="522"/>
      <c r="AC107" s="522"/>
      <c r="AD107" s="522"/>
      <c r="AE107" s="269"/>
      <c r="AF107" s="269"/>
      <c r="AG107" s="269"/>
      <c r="AH107" s="269"/>
      <c r="AI107" s="269"/>
      <c r="AJ107" s="269"/>
      <c r="AK107" s="263"/>
    </row>
    <row r="108" spans="1:37" ht="13.5" customHeight="1">
      <c r="A108" s="521" t="s">
        <v>377</v>
      </c>
      <c r="B108" s="521"/>
      <c r="C108" s="521"/>
      <c r="D108" s="522" t="s">
        <v>378</v>
      </c>
      <c r="E108" s="522"/>
      <c r="F108" s="522"/>
      <c r="G108" s="522"/>
      <c r="H108" s="522"/>
      <c r="I108" s="522"/>
      <c r="J108" s="522"/>
      <c r="K108" s="522"/>
      <c r="L108" s="522"/>
      <c r="M108" s="522"/>
      <c r="N108" s="522"/>
      <c r="O108" s="522"/>
      <c r="P108" s="522"/>
      <c r="Q108" s="522"/>
      <c r="R108" s="522"/>
      <c r="S108" s="522"/>
      <c r="T108" s="522"/>
      <c r="U108" s="522"/>
      <c r="V108" s="522"/>
      <c r="W108" s="522"/>
      <c r="X108" s="522"/>
      <c r="Y108" s="522"/>
      <c r="Z108" s="522"/>
      <c r="AA108" s="522"/>
      <c r="AB108" s="522"/>
      <c r="AC108" s="522"/>
      <c r="AD108" s="522"/>
      <c r="AE108" s="269"/>
      <c r="AF108" s="270">
        <v>6</v>
      </c>
      <c r="AG108" s="270" t="s">
        <v>337</v>
      </c>
      <c r="AH108" s="270" t="s">
        <v>271</v>
      </c>
      <c r="AI108" s="269"/>
      <c r="AJ108" s="269"/>
      <c r="AK108" s="263"/>
    </row>
    <row r="109" spans="1:37" ht="4.5" customHeight="1">
      <c r="A109" s="521"/>
      <c r="B109" s="521"/>
      <c r="C109" s="521"/>
      <c r="D109" s="522"/>
      <c r="E109" s="522"/>
      <c r="F109" s="522"/>
      <c r="G109" s="522"/>
      <c r="H109" s="522"/>
      <c r="I109" s="522"/>
      <c r="J109" s="522"/>
      <c r="K109" s="522"/>
      <c r="L109" s="522"/>
      <c r="M109" s="522"/>
      <c r="N109" s="522"/>
      <c r="O109" s="522"/>
      <c r="P109" s="522"/>
      <c r="Q109" s="522"/>
      <c r="R109" s="522"/>
      <c r="S109" s="522"/>
      <c r="T109" s="522"/>
      <c r="U109" s="522"/>
      <c r="V109" s="522"/>
      <c r="W109" s="522"/>
      <c r="X109" s="522"/>
      <c r="Y109" s="522"/>
      <c r="Z109" s="522"/>
      <c r="AA109" s="522"/>
      <c r="AB109" s="522"/>
      <c r="AC109" s="522"/>
      <c r="AD109" s="522"/>
      <c r="AE109" s="269"/>
      <c r="AF109" s="269"/>
      <c r="AG109" s="269"/>
      <c r="AH109" s="269"/>
      <c r="AI109" s="269"/>
      <c r="AJ109" s="269"/>
      <c r="AK109" s="263"/>
    </row>
    <row r="110" spans="1:37" ht="13.5" customHeight="1">
      <c r="A110" s="521" t="s">
        <v>377</v>
      </c>
      <c r="B110" s="521"/>
      <c r="C110" s="521"/>
      <c r="D110" s="522" t="s">
        <v>379</v>
      </c>
      <c r="E110" s="522"/>
      <c r="F110" s="522"/>
      <c r="G110" s="522"/>
      <c r="H110" s="522"/>
      <c r="I110" s="522"/>
      <c r="J110" s="522"/>
      <c r="K110" s="522"/>
      <c r="L110" s="522"/>
      <c r="M110" s="522"/>
      <c r="N110" s="522"/>
      <c r="O110" s="522"/>
      <c r="P110" s="522"/>
      <c r="Q110" s="522"/>
      <c r="R110" s="522"/>
      <c r="S110" s="522"/>
      <c r="T110" s="522"/>
      <c r="U110" s="522"/>
      <c r="V110" s="522"/>
      <c r="W110" s="522"/>
      <c r="X110" s="522"/>
      <c r="Y110" s="522"/>
      <c r="Z110" s="522"/>
      <c r="AA110" s="522"/>
      <c r="AB110" s="522"/>
      <c r="AC110" s="522"/>
      <c r="AD110" s="522"/>
      <c r="AE110" s="269"/>
      <c r="AF110" s="270">
        <v>6</v>
      </c>
      <c r="AG110" s="270" t="s">
        <v>337</v>
      </c>
      <c r="AH110" s="270" t="s">
        <v>326</v>
      </c>
      <c r="AI110" s="269"/>
      <c r="AJ110" s="269"/>
      <c r="AK110" s="263"/>
    </row>
    <row r="111" spans="1:37" ht="4.5" customHeight="1">
      <c r="A111" s="521"/>
      <c r="B111" s="521"/>
      <c r="C111" s="521"/>
      <c r="D111" s="522"/>
      <c r="E111" s="522"/>
      <c r="F111" s="522"/>
      <c r="G111" s="522"/>
      <c r="H111" s="522"/>
      <c r="I111" s="522"/>
      <c r="J111" s="522"/>
      <c r="K111" s="522"/>
      <c r="L111" s="522"/>
      <c r="M111" s="522"/>
      <c r="N111" s="522"/>
      <c r="O111" s="522"/>
      <c r="P111" s="522"/>
      <c r="Q111" s="522"/>
      <c r="R111" s="522"/>
      <c r="S111" s="522"/>
      <c r="T111" s="522"/>
      <c r="U111" s="522"/>
      <c r="V111" s="522"/>
      <c r="W111" s="522"/>
      <c r="X111" s="522"/>
      <c r="Y111" s="522"/>
      <c r="Z111" s="522"/>
      <c r="AA111" s="522"/>
      <c r="AB111" s="522"/>
      <c r="AC111" s="522"/>
      <c r="AD111" s="522"/>
      <c r="AE111" s="269"/>
      <c r="AF111" s="269"/>
      <c r="AG111" s="269"/>
      <c r="AH111" s="269"/>
      <c r="AI111" s="269"/>
      <c r="AJ111" s="269"/>
      <c r="AK111" s="263"/>
    </row>
    <row r="112" spans="1:37" ht="13.5" customHeight="1">
      <c r="A112" s="521" t="s">
        <v>377</v>
      </c>
      <c r="B112" s="521"/>
      <c r="C112" s="521"/>
      <c r="D112" s="522" t="s">
        <v>380</v>
      </c>
      <c r="E112" s="522"/>
      <c r="F112" s="522"/>
      <c r="G112" s="522"/>
      <c r="H112" s="522"/>
      <c r="I112" s="522"/>
      <c r="J112" s="522"/>
      <c r="K112" s="522"/>
      <c r="L112" s="522"/>
      <c r="M112" s="522"/>
      <c r="N112" s="522"/>
      <c r="O112" s="522"/>
      <c r="P112" s="522"/>
      <c r="Q112" s="522"/>
      <c r="R112" s="522"/>
      <c r="S112" s="522"/>
      <c r="T112" s="522"/>
      <c r="U112" s="522"/>
      <c r="V112" s="522"/>
      <c r="W112" s="522"/>
      <c r="X112" s="522"/>
      <c r="Y112" s="522"/>
      <c r="Z112" s="522"/>
      <c r="AA112" s="522"/>
      <c r="AB112" s="522"/>
      <c r="AC112" s="522"/>
      <c r="AD112" s="522"/>
      <c r="AE112" s="269"/>
      <c r="AF112" s="270">
        <v>6</v>
      </c>
      <c r="AG112" s="270" t="s">
        <v>337</v>
      </c>
      <c r="AH112" s="270" t="s">
        <v>337</v>
      </c>
      <c r="AI112" s="269"/>
      <c r="AJ112" s="269"/>
      <c r="AK112" s="263"/>
    </row>
    <row r="113" spans="1:37" ht="4.5" customHeight="1">
      <c r="A113" s="521"/>
      <c r="B113" s="521"/>
      <c r="C113" s="521"/>
      <c r="D113" s="522"/>
      <c r="E113" s="522"/>
      <c r="F113" s="522"/>
      <c r="G113" s="522"/>
      <c r="H113" s="522"/>
      <c r="I113" s="522"/>
      <c r="J113" s="522"/>
      <c r="K113" s="522"/>
      <c r="L113" s="522"/>
      <c r="M113" s="522"/>
      <c r="N113" s="522"/>
      <c r="O113" s="522"/>
      <c r="P113" s="522"/>
      <c r="Q113" s="522"/>
      <c r="R113" s="522"/>
      <c r="S113" s="522"/>
      <c r="T113" s="522"/>
      <c r="U113" s="522"/>
      <c r="V113" s="522"/>
      <c r="W113" s="522"/>
      <c r="X113" s="522"/>
      <c r="Y113" s="522"/>
      <c r="Z113" s="522"/>
      <c r="AA113" s="522"/>
      <c r="AB113" s="522"/>
      <c r="AC113" s="522"/>
      <c r="AD113" s="522"/>
      <c r="AE113" s="269"/>
      <c r="AF113" s="269"/>
      <c r="AG113" s="269"/>
      <c r="AH113" s="269"/>
      <c r="AI113" s="269"/>
      <c r="AJ113" s="269"/>
      <c r="AK113" s="263"/>
    </row>
    <row r="114" spans="1:37" ht="13.5" customHeight="1">
      <c r="A114" s="521" t="s">
        <v>377</v>
      </c>
      <c r="B114" s="521"/>
      <c r="C114" s="521"/>
      <c r="D114" s="522" t="s">
        <v>381</v>
      </c>
      <c r="E114" s="522"/>
      <c r="F114" s="522"/>
      <c r="G114" s="522"/>
      <c r="H114" s="522"/>
      <c r="I114" s="522"/>
      <c r="J114" s="522"/>
      <c r="K114" s="522"/>
      <c r="L114" s="522"/>
      <c r="M114" s="522"/>
      <c r="N114" s="522"/>
      <c r="O114" s="522"/>
      <c r="P114" s="522"/>
      <c r="Q114" s="522"/>
      <c r="R114" s="522"/>
      <c r="S114" s="522"/>
      <c r="T114" s="522"/>
      <c r="U114" s="522"/>
      <c r="V114" s="522"/>
      <c r="W114" s="522"/>
      <c r="X114" s="522"/>
      <c r="Y114" s="522"/>
      <c r="Z114" s="522"/>
      <c r="AA114" s="522"/>
      <c r="AB114" s="522"/>
      <c r="AC114" s="522"/>
      <c r="AD114" s="522"/>
      <c r="AE114" s="269"/>
      <c r="AF114" s="270">
        <v>6</v>
      </c>
      <c r="AG114" s="270" t="s">
        <v>337</v>
      </c>
      <c r="AH114" s="270" t="s">
        <v>281</v>
      </c>
      <c r="AI114" s="269"/>
      <c r="AJ114" s="269"/>
      <c r="AK114" s="263"/>
    </row>
    <row r="115" spans="1:37" ht="4.5" customHeight="1">
      <c r="A115" s="521"/>
      <c r="B115" s="521"/>
      <c r="C115" s="521"/>
      <c r="D115" s="522"/>
      <c r="E115" s="522"/>
      <c r="F115" s="522"/>
      <c r="G115" s="522"/>
      <c r="H115" s="522"/>
      <c r="I115" s="522"/>
      <c r="J115" s="522"/>
      <c r="K115" s="522"/>
      <c r="L115" s="522"/>
      <c r="M115" s="522"/>
      <c r="N115" s="522"/>
      <c r="O115" s="522"/>
      <c r="P115" s="522"/>
      <c r="Q115" s="522"/>
      <c r="R115" s="522"/>
      <c r="S115" s="522"/>
      <c r="T115" s="522"/>
      <c r="U115" s="522"/>
      <c r="V115" s="522"/>
      <c r="W115" s="522"/>
      <c r="X115" s="522"/>
      <c r="Y115" s="522"/>
      <c r="Z115" s="522"/>
      <c r="AA115" s="522"/>
      <c r="AB115" s="522"/>
      <c r="AC115" s="522"/>
      <c r="AD115" s="522"/>
      <c r="AE115" s="269"/>
      <c r="AF115" s="269"/>
      <c r="AG115" s="269"/>
      <c r="AH115" s="269"/>
      <c r="AI115" s="269"/>
      <c r="AJ115" s="269"/>
      <c r="AK115" s="263"/>
    </row>
    <row r="116" spans="1:37" ht="13.5" customHeight="1">
      <c r="A116" s="521" t="s">
        <v>377</v>
      </c>
      <c r="B116" s="521"/>
      <c r="C116" s="521"/>
      <c r="D116" s="522" t="s">
        <v>382</v>
      </c>
      <c r="E116" s="522"/>
      <c r="F116" s="522"/>
      <c r="G116" s="522"/>
      <c r="H116" s="522"/>
      <c r="I116" s="522"/>
      <c r="J116" s="522"/>
      <c r="K116" s="522"/>
      <c r="L116" s="522"/>
      <c r="M116" s="522"/>
      <c r="N116" s="522"/>
      <c r="O116" s="522"/>
      <c r="P116" s="522"/>
      <c r="Q116" s="522"/>
      <c r="R116" s="522"/>
      <c r="S116" s="522"/>
      <c r="T116" s="522"/>
      <c r="U116" s="522"/>
      <c r="V116" s="522"/>
      <c r="W116" s="522"/>
      <c r="X116" s="522"/>
      <c r="Y116" s="522"/>
      <c r="Z116" s="522"/>
      <c r="AA116" s="522"/>
      <c r="AB116" s="522"/>
      <c r="AC116" s="522"/>
      <c r="AD116" s="522"/>
      <c r="AE116" s="269"/>
      <c r="AF116" s="270">
        <v>6</v>
      </c>
      <c r="AG116" s="270" t="s">
        <v>337</v>
      </c>
      <c r="AH116" s="270" t="s">
        <v>342</v>
      </c>
      <c r="AI116" s="269"/>
      <c r="AJ116" s="269"/>
      <c r="AK116" s="263"/>
    </row>
    <row r="117" spans="1:37" ht="4.5" customHeight="1">
      <c r="A117" s="521"/>
      <c r="B117" s="521"/>
      <c r="C117" s="521"/>
      <c r="D117" s="522"/>
      <c r="E117" s="522"/>
      <c r="F117" s="522"/>
      <c r="G117" s="522"/>
      <c r="H117" s="522"/>
      <c r="I117" s="522"/>
      <c r="J117" s="522"/>
      <c r="K117" s="522"/>
      <c r="L117" s="522"/>
      <c r="M117" s="522"/>
      <c r="N117" s="522"/>
      <c r="O117" s="522"/>
      <c r="P117" s="522"/>
      <c r="Q117" s="522"/>
      <c r="R117" s="522"/>
      <c r="S117" s="522"/>
      <c r="T117" s="522"/>
      <c r="U117" s="522"/>
      <c r="V117" s="522"/>
      <c r="W117" s="522"/>
      <c r="X117" s="522"/>
      <c r="Y117" s="522"/>
      <c r="Z117" s="522"/>
      <c r="AA117" s="522"/>
      <c r="AB117" s="522"/>
      <c r="AC117" s="522"/>
      <c r="AD117" s="522"/>
      <c r="AE117" s="269"/>
      <c r="AF117" s="269"/>
      <c r="AG117" s="269"/>
      <c r="AH117" s="269"/>
      <c r="AI117" s="269"/>
      <c r="AJ117" s="269"/>
      <c r="AK117" s="263"/>
    </row>
    <row r="118" spans="1:37" ht="13.5" customHeight="1">
      <c r="A118" s="521" t="s">
        <v>377</v>
      </c>
      <c r="B118" s="521"/>
      <c r="C118" s="521"/>
      <c r="D118" s="522" t="s">
        <v>383</v>
      </c>
      <c r="E118" s="522"/>
      <c r="F118" s="522"/>
      <c r="G118" s="522"/>
      <c r="H118" s="522"/>
      <c r="I118" s="522"/>
      <c r="J118" s="522"/>
      <c r="K118" s="522"/>
      <c r="L118" s="522"/>
      <c r="M118" s="522"/>
      <c r="N118" s="522"/>
      <c r="O118" s="522"/>
      <c r="P118" s="522"/>
      <c r="Q118" s="522"/>
      <c r="R118" s="522"/>
      <c r="S118" s="522"/>
      <c r="T118" s="522"/>
      <c r="U118" s="522"/>
      <c r="V118" s="522"/>
      <c r="W118" s="522"/>
      <c r="X118" s="522"/>
      <c r="Y118" s="522"/>
      <c r="Z118" s="522"/>
      <c r="AA118" s="522"/>
      <c r="AB118" s="522"/>
      <c r="AC118" s="522"/>
      <c r="AD118" s="522"/>
      <c r="AE118" s="269"/>
      <c r="AF118" s="270">
        <v>6</v>
      </c>
      <c r="AG118" s="270" t="s">
        <v>337</v>
      </c>
      <c r="AH118" s="270" t="s">
        <v>347</v>
      </c>
      <c r="AI118" s="269"/>
      <c r="AJ118" s="269"/>
      <c r="AK118" s="263"/>
    </row>
    <row r="119" spans="1:37" ht="4.5" customHeight="1">
      <c r="A119" s="521"/>
      <c r="B119" s="521"/>
      <c r="C119" s="521"/>
      <c r="D119" s="522"/>
      <c r="E119" s="522"/>
      <c r="F119" s="522"/>
      <c r="G119" s="522"/>
      <c r="H119" s="522"/>
      <c r="I119" s="522"/>
      <c r="J119" s="522"/>
      <c r="K119" s="522"/>
      <c r="L119" s="522"/>
      <c r="M119" s="522"/>
      <c r="N119" s="522"/>
      <c r="O119" s="522"/>
      <c r="P119" s="522"/>
      <c r="Q119" s="522"/>
      <c r="R119" s="522"/>
      <c r="S119" s="522"/>
      <c r="T119" s="522"/>
      <c r="U119" s="522"/>
      <c r="V119" s="522"/>
      <c r="W119" s="522"/>
      <c r="X119" s="522"/>
      <c r="Y119" s="522"/>
      <c r="Z119" s="522"/>
      <c r="AA119" s="522"/>
      <c r="AB119" s="522"/>
      <c r="AC119" s="522"/>
      <c r="AD119" s="522"/>
      <c r="AE119" s="269"/>
      <c r="AF119" s="269"/>
      <c r="AG119" s="269"/>
      <c r="AH119" s="269"/>
      <c r="AI119" s="269"/>
      <c r="AJ119" s="269"/>
      <c r="AK119" s="263"/>
    </row>
    <row r="120" spans="1:37" ht="13.5" customHeight="1">
      <c r="A120" s="521" t="s">
        <v>377</v>
      </c>
      <c r="B120" s="521"/>
      <c r="C120" s="521"/>
      <c r="D120" s="522" t="s">
        <v>384</v>
      </c>
      <c r="E120" s="522"/>
      <c r="F120" s="522"/>
      <c r="G120" s="522"/>
      <c r="H120" s="522"/>
      <c r="I120" s="522"/>
      <c r="J120" s="522"/>
      <c r="K120" s="522"/>
      <c r="L120" s="522"/>
      <c r="M120" s="522"/>
      <c r="N120" s="522"/>
      <c r="O120" s="522"/>
      <c r="P120" s="522"/>
      <c r="Q120" s="522"/>
      <c r="R120" s="522"/>
      <c r="S120" s="522"/>
      <c r="T120" s="522"/>
      <c r="U120" s="522"/>
      <c r="V120" s="522"/>
      <c r="W120" s="522"/>
      <c r="X120" s="522"/>
      <c r="Y120" s="522"/>
      <c r="Z120" s="522"/>
      <c r="AA120" s="522"/>
      <c r="AB120" s="522"/>
      <c r="AC120" s="522"/>
      <c r="AD120" s="522"/>
      <c r="AE120" s="269"/>
      <c r="AF120" s="270">
        <v>6</v>
      </c>
      <c r="AG120" s="270" t="s">
        <v>337</v>
      </c>
      <c r="AH120" s="270" t="s">
        <v>350</v>
      </c>
      <c r="AI120" s="269"/>
      <c r="AJ120" s="269"/>
      <c r="AK120" s="263"/>
    </row>
    <row r="121" spans="1:37" ht="4.5" customHeight="1">
      <c r="A121" s="521"/>
      <c r="B121" s="521"/>
      <c r="C121" s="521"/>
      <c r="D121" s="522"/>
      <c r="E121" s="522"/>
      <c r="F121" s="522"/>
      <c r="G121" s="522"/>
      <c r="H121" s="522"/>
      <c r="I121" s="522"/>
      <c r="J121" s="522"/>
      <c r="K121" s="522"/>
      <c r="L121" s="522"/>
      <c r="M121" s="522"/>
      <c r="N121" s="522"/>
      <c r="O121" s="522"/>
      <c r="P121" s="522"/>
      <c r="Q121" s="522"/>
      <c r="R121" s="522"/>
      <c r="S121" s="522"/>
      <c r="T121" s="522"/>
      <c r="U121" s="522"/>
      <c r="V121" s="522"/>
      <c r="W121" s="522"/>
      <c r="X121" s="522"/>
      <c r="Y121" s="522"/>
      <c r="Z121" s="522"/>
      <c r="AA121" s="522"/>
      <c r="AB121" s="522"/>
      <c r="AC121" s="522"/>
      <c r="AD121" s="522"/>
      <c r="AE121" s="269"/>
      <c r="AF121" s="269"/>
      <c r="AG121" s="269"/>
      <c r="AH121" s="269"/>
      <c r="AI121" s="269"/>
      <c r="AJ121" s="269"/>
      <c r="AK121" s="263"/>
    </row>
    <row r="122" spans="1:37" ht="13.5" customHeight="1">
      <c r="A122" s="521" t="s">
        <v>377</v>
      </c>
      <c r="B122" s="521"/>
      <c r="C122" s="521"/>
      <c r="D122" s="526" t="s">
        <v>385</v>
      </c>
      <c r="E122" s="526"/>
      <c r="F122" s="526"/>
      <c r="G122" s="526"/>
      <c r="H122" s="526"/>
      <c r="I122" s="526"/>
      <c r="J122" s="526"/>
      <c r="K122" s="526"/>
      <c r="L122" s="526"/>
      <c r="M122" s="526"/>
      <c r="N122" s="526"/>
      <c r="O122" s="526"/>
      <c r="P122" s="526"/>
      <c r="Q122" s="526"/>
      <c r="R122" s="526"/>
      <c r="S122" s="526"/>
      <c r="T122" s="526"/>
      <c r="U122" s="526"/>
      <c r="V122" s="526"/>
      <c r="W122" s="526"/>
      <c r="X122" s="526"/>
      <c r="Y122" s="526"/>
      <c r="Z122" s="526"/>
      <c r="AA122" s="526"/>
      <c r="AB122" s="526"/>
      <c r="AC122" s="526"/>
      <c r="AD122" s="526"/>
      <c r="AE122" s="269"/>
      <c r="AF122" s="270">
        <v>6</v>
      </c>
      <c r="AG122" s="270" t="s">
        <v>337</v>
      </c>
      <c r="AH122" s="270" t="s">
        <v>353</v>
      </c>
      <c r="AI122" s="269"/>
      <c r="AJ122" s="269"/>
      <c r="AK122" s="263"/>
    </row>
    <row r="123" spans="1:37" ht="4.5" customHeight="1">
      <c r="A123" s="521"/>
      <c r="B123" s="521"/>
      <c r="C123" s="521"/>
      <c r="D123" s="522"/>
      <c r="E123" s="522"/>
      <c r="F123" s="522"/>
      <c r="G123" s="522"/>
      <c r="H123" s="522"/>
      <c r="I123" s="522"/>
      <c r="J123" s="522"/>
      <c r="K123" s="522"/>
      <c r="L123" s="522"/>
      <c r="M123" s="522"/>
      <c r="N123" s="522"/>
      <c r="O123" s="522"/>
      <c r="P123" s="522"/>
      <c r="Q123" s="522"/>
      <c r="R123" s="522"/>
      <c r="S123" s="522"/>
      <c r="T123" s="522"/>
      <c r="U123" s="522"/>
      <c r="V123" s="522"/>
      <c r="W123" s="522"/>
      <c r="X123" s="522"/>
      <c r="Y123" s="522"/>
      <c r="Z123" s="522"/>
      <c r="AA123" s="522"/>
      <c r="AB123" s="522"/>
      <c r="AC123" s="522"/>
      <c r="AD123" s="522"/>
      <c r="AE123" s="269"/>
      <c r="AF123" s="269"/>
      <c r="AG123" s="269"/>
      <c r="AH123" s="269"/>
      <c r="AI123" s="269"/>
      <c r="AJ123" s="269"/>
      <c r="AK123" s="263"/>
    </row>
    <row r="124" spans="1:37" ht="13.5" customHeight="1">
      <c r="A124" s="521" t="s">
        <v>377</v>
      </c>
      <c r="B124" s="521"/>
      <c r="C124" s="521"/>
      <c r="D124" s="522" t="s">
        <v>386</v>
      </c>
      <c r="E124" s="522"/>
      <c r="F124" s="522"/>
      <c r="G124" s="522"/>
      <c r="H124" s="522"/>
      <c r="I124" s="522"/>
      <c r="J124" s="522"/>
      <c r="K124" s="522"/>
      <c r="L124" s="522"/>
      <c r="M124" s="522"/>
      <c r="N124" s="522"/>
      <c r="O124" s="522"/>
      <c r="P124" s="522"/>
      <c r="Q124" s="522"/>
      <c r="R124" s="522"/>
      <c r="S124" s="522"/>
      <c r="T124" s="522"/>
      <c r="U124" s="522"/>
      <c r="V124" s="522"/>
      <c r="W124" s="522"/>
      <c r="X124" s="522"/>
      <c r="Y124" s="522"/>
      <c r="Z124" s="522"/>
      <c r="AA124" s="522"/>
      <c r="AB124" s="522"/>
      <c r="AC124" s="522"/>
      <c r="AD124" s="522"/>
      <c r="AE124" s="269"/>
      <c r="AF124" s="270">
        <v>6</v>
      </c>
      <c r="AG124" s="270" t="s">
        <v>337</v>
      </c>
      <c r="AH124" s="270" t="s">
        <v>356</v>
      </c>
      <c r="AI124" s="269"/>
      <c r="AJ124" s="269"/>
      <c r="AK124" s="263"/>
    </row>
    <row r="125" spans="1:37" ht="13.5" customHeight="1">
      <c r="A125" s="521"/>
      <c r="B125" s="521"/>
      <c r="C125" s="521"/>
      <c r="D125" s="522"/>
      <c r="E125" s="522"/>
      <c r="F125" s="522"/>
      <c r="G125" s="522"/>
      <c r="H125" s="522"/>
      <c r="I125" s="522"/>
      <c r="J125" s="522"/>
      <c r="K125" s="522"/>
      <c r="L125" s="522"/>
      <c r="M125" s="522"/>
      <c r="N125" s="522"/>
      <c r="O125" s="522"/>
      <c r="P125" s="522"/>
      <c r="Q125" s="522"/>
      <c r="R125" s="522"/>
      <c r="S125" s="522"/>
      <c r="T125" s="522"/>
      <c r="U125" s="522"/>
      <c r="V125" s="522"/>
      <c r="W125" s="522"/>
      <c r="X125" s="522"/>
      <c r="Y125" s="522"/>
      <c r="Z125" s="522"/>
      <c r="AA125" s="522"/>
      <c r="AB125" s="522"/>
      <c r="AC125" s="522"/>
      <c r="AD125" s="522"/>
      <c r="AE125" s="269"/>
      <c r="AF125" s="269"/>
      <c r="AG125" s="269"/>
      <c r="AH125" s="269"/>
      <c r="AI125" s="269"/>
      <c r="AJ125" s="269"/>
      <c r="AK125" s="263"/>
    </row>
    <row r="126" spans="2:37" ht="13.5" customHeight="1">
      <c r="B126" s="523" t="s">
        <v>387</v>
      </c>
      <c r="C126" s="523"/>
      <c r="D126" s="523"/>
      <c r="E126" s="523"/>
      <c r="F126" s="523"/>
      <c r="G126" s="523"/>
      <c r="H126" s="523"/>
      <c r="I126" s="523"/>
      <c r="J126" s="523"/>
      <c r="K126" s="523"/>
      <c r="L126" s="523"/>
      <c r="M126" s="523"/>
      <c r="N126" s="523"/>
      <c r="O126" s="523"/>
      <c r="P126" s="523"/>
      <c r="Q126" s="523"/>
      <c r="R126" s="523"/>
      <c r="S126" s="523"/>
      <c r="T126" s="523"/>
      <c r="U126" s="523"/>
      <c r="V126" s="523"/>
      <c r="W126" s="523"/>
      <c r="X126" s="523"/>
      <c r="Y126" s="523"/>
      <c r="Z126" s="523"/>
      <c r="AA126" s="523"/>
      <c r="AB126" s="523"/>
      <c r="AC126" s="523"/>
      <c r="AD126" s="523"/>
      <c r="AE126" s="523"/>
      <c r="AF126" s="523"/>
      <c r="AG126" s="523"/>
      <c r="AH126" s="523"/>
      <c r="AI126" s="523"/>
      <c r="AJ126" s="523"/>
      <c r="AK126" s="263"/>
    </row>
    <row r="127" spans="2:37" ht="13.5" customHeight="1">
      <c r="B127" s="524" t="s">
        <v>388</v>
      </c>
      <c r="C127" s="524"/>
      <c r="D127" s="524"/>
      <c r="E127" s="524"/>
      <c r="F127" s="524"/>
      <c r="G127" s="524"/>
      <c r="H127" s="524"/>
      <c r="I127" s="524"/>
      <c r="J127" s="524"/>
      <c r="K127" s="524"/>
      <c r="L127" s="524"/>
      <c r="M127" s="524"/>
      <c r="N127" s="524"/>
      <c r="O127" s="524"/>
      <c r="P127" s="524"/>
      <c r="Q127" s="524"/>
      <c r="R127" s="524"/>
      <c r="S127" s="524"/>
      <c r="T127" s="524"/>
      <c r="U127" s="524"/>
      <c r="V127" s="524"/>
      <c r="W127" s="524"/>
      <c r="X127" s="524"/>
      <c r="Y127" s="524"/>
      <c r="Z127" s="524"/>
      <c r="AA127" s="524"/>
      <c r="AB127" s="524"/>
      <c r="AC127" s="524"/>
      <c r="AD127" s="524"/>
      <c r="AE127" s="524"/>
      <c r="AF127" s="524"/>
      <c r="AG127" s="524"/>
      <c r="AH127" s="524"/>
      <c r="AI127" s="524"/>
      <c r="AJ127" s="524"/>
      <c r="AK127" s="263"/>
    </row>
    <row r="128" spans="2:37" ht="13.5" customHeight="1">
      <c r="B128" s="524" t="s">
        <v>389</v>
      </c>
      <c r="C128" s="524"/>
      <c r="D128" s="524"/>
      <c r="E128" s="524"/>
      <c r="F128" s="524"/>
      <c r="G128" s="524"/>
      <c r="H128" s="524"/>
      <c r="I128" s="524"/>
      <c r="J128" s="524"/>
      <c r="K128" s="524"/>
      <c r="L128" s="524"/>
      <c r="M128" s="524"/>
      <c r="N128" s="524"/>
      <c r="O128" s="524"/>
      <c r="P128" s="524"/>
      <c r="Q128" s="524"/>
      <c r="R128" s="524"/>
      <c r="S128" s="524"/>
      <c r="T128" s="524"/>
      <c r="U128" s="524"/>
      <c r="V128" s="524"/>
      <c r="W128" s="524"/>
      <c r="X128" s="524"/>
      <c r="Y128" s="524"/>
      <c r="Z128" s="524"/>
      <c r="AA128" s="524"/>
      <c r="AB128" s="524"/>
      <c r="AC128" s="524"/>
      <c r="AD128" s="524"/>
      <c r="AE128" s="524"/>
      <c r="AF128" s="524"/>
      <c r="AG128" s="524"/>
      <c r="AH128" s="524"/>
      <c r="AI128" s="524"/>
      <c r="AJ128" s="524"/>
      <c r="AK128" s="263"/>
    </row>
    <row r="129" spans="1:37" ht="13.5" customHeight="1">
      <c r="A129" s="525"/>
      <c r="B129" s="525"/>
      <c r="C129" s="525"/>
      <c r="D129" s="525"/>
      <c r="E129" s="525"/>
      <c r="F129" s="525"/>
      <c r="G129" s="525"/>
      <c r="H129" s="525"/>
      <c r="I129" s="525"/>
      <c r="J129" s="525"/>
      <c r="K129" s="525"/>
      <c r="L129" s="525"/>
      <c r="M129" s="525"/>
      <c r="N129" s="525"/>
      <c r="O129" s="525"/>
      <c r="P129" s="525"/>
      <c r="Q129" s="525"/>
      <c r="R129" s="525"/>
      <c r="S129" s="525"/>
      <c r="T129" s="525"/>
      <c r="U129" s="525"/>
      <c r="V129" s="525"/>
      <c r="W129" s="525"/>
      <c r="X129" s="525"/>
      <c r="Y129" s="525"/>
      <c r="Z129" s="525"/>
      <c r="AA129" s="525"/>
      <c r="AB129" s="525"/>
      <c r="AC129" s="525"/>
      <c r="AD129" s="525"/>
      <c r="AE129" s="525"/>
      <c r="AF129" s="525"/>
      <c r="AG129" s="525"/>
      <c r="AH129" s="525"/>
      <c r="AI129" s="525"/>
      <c r="AJ129" s="525"/>
      <c r="AK129" s="263"/>
    </row>
    <row r="130" spans="2:37" ht="13.5" customHeight="1">
      <c r="B130" s="272" t="s">
        <v>390</v>
      </c>
      <c r="C130" s="273"/>
      <c r="D130" s="273"/>
      <c r="E130" s="273"/>
      <c r="F130" s="263"/>
      <c r="G130" s="263"/>
      <c r="H130" s="263"/>
      <c r="I130" s="263"/>
      <c r="J130" s="263"/>
      <c r="K130" s="263"/>
      <c r="L130" s="263"/>
      <c r="M130" s="263"/>
      <c r="N130" s="263"/>
      <c r="O130" s="263"/>
      <c r="P130" s="263"/>
      <c r="Q130" s="263"/>
      <c r="R130" s="263"/>
      <c r="S130" s="263"/>
      <c r="T130" s="263"/>
      <c r="U130" s="263"/>
      <c r="V130" s="263"/>
      <c r="W130" s="263"/>
      <c r="X130" s="263"/>
      <c r="Y130" s="263"/>
      <c r="Z130" s="263"/>
      <c r="AA130" s="263"/>
      <c r="AB130" s="263"/>
      <c r="AC130" s="263"/>
      <c r="AD130" s="263"/>
      <c r="AE130" s="263"/>
      <c r="AF130" s="263"/>
      <c r="AG130" s="263"/>
      <c r="AH130" s="263"/>
      <c r="AI130" s="263"/>
      <c r="AJ130" s="263"/>
      <c r="AK130" s="263"/>
    </row>
    <row r="131" spans="2:37" ht="13.5" customHeight="1">
      <c r="B131" s="272"/>
      <c r="C131" s="273"/>
      <c r="D131" s="273"/>
      <c r="E131" s="273"/>
      <c r="F131" s="263"/>
      <c r="G131" s="263"/>
      <c r="H131" s="263"/>
      <c r="I131" s="263"/>
      <c r="J131" s="263"/>
      <c r="K131" s="263"/>
      <c r="L131" s="263"/>
      <c r="M131" s="263"/>
      <c r="N131" s="263"/>
      <c r="O131" s="263"/>
      <c r="P131" s="263"/>
      <c r="Q131" s="263"/>
      <c r="R131" s="263"/>
      <c r="S131" s="263"/>
      <c r="T131" s="263"/>
      <c r="U131" s="263"/>
      <c r="V131" s="263"/>
      <c r="W131" s="263"/>
      <c r="X131" s="263"/>
      <c r="Y131" s="263"/>
      <c r="Z131" s="263"/>
      <c r="AA131" s="263"/>
      <c r="AB131" s="263"/>
      <c r="AC131" s="263"/>
      <c r="AD131" s="263"/>
      <c r="AE131" s="263"/>
      <c r="AF131" s="263"/>
      <c r="AG131" s="263"/>
      <c r="AH131" s="263"/>
      <c r="AI131" s="263"/>
      <c r="AJ131" s="263"/>
      <c r="AK131" s="263"/>
    </row>
    <row r="132" spans="1:37" ht="13.5" customHeight="1">
      <c r="A132" s="272"/>
      <c r="B132" s="272"/>
      <c r="C132" s="273" t="s">
        <v>391</v>
      </c>
      <c r="D132" s="273"/>
      <c r="E132" s="273"/>
      <c r="F132" s="263"/>
      <c r="G132" s="263"/>
      <c r="H132" s="263"/>
      <c r="I132" s="263"/>
      <c r="J132" s="263"/>
      <c r="K132" s="263"/>
      <c r="L132" s="263"/>
      <c r="M132" s="263"/>
      <c r="N132" s="263"/>
      <c r="O132" s="263"/>
      <c r="P132" s="263"/>
      <c r="Q132" s="263"/>
      <c r="R132" s="263"/>
      <c r="S132" s="263"/>
      <c r="T132" s="263"/>
      <c r="U132" s="263"/>
      <c r="V132" s="263"/>
      <c r="W132" s="263"/>
      <c r="X132" s="263"/>
      <c r="Y132" s="263"/>
      <c r="Z132" s="263"/>
      <c r="AA132" s="263"/>
      <c r="AB132" s="263"/>
      <c r="AC132" s="263"/>
      <c r="AD132" s="263"/>
      <c r="AE132" s="263"/>
      <c r="AF132" s="263"/>
      <c r="AG132" s="263"/>
      <c r="AH132" s="263"/>
      <c r="AI132" s="263"/>
      <c r="AJ132" s="263"/>
      <c r="AK132" s="263"/>
    </row>
    <row r="133" spans="1:37" ht="13.5" customHeight="1">
      <c r="A133" s="272"/>
      <c r="B133" s="272"/>
      <c r="C133" s="273" t="s">
        <v>392</v>
      </c>
      <c r="D133" s="273"/>
      <c r="E133" s="273"/>
      <c r="F133" s="263"/>
      <c r="G133" s="263"/>
      <c r="H133" s="263"/>
      <c r="I133" s="263"/>
      <c r="J133" s="263"/>
      <c r="K133" s="263"/>
      <c r="L133" s="263"/>
      <c r="M133" s="263"/>
      <c r="N133" s="263"/>
      <c r="O133" s="263"/>
      <c r="P133" s="263"/>
      <c r="Q133" s="263"/>
      <c r="R133" s="263"/>
      <c r="S133" s="263"/>
      <c r="T133" s="263"/>
      <c r="U133" s="263"/>
      <c r="V133" s="263"/>
      <c r="W133" s="263"/>
      <c r="X133" s="263"/>
      <c r="Y133" s="263"/>
      <c r="Z133" s="263"/>
      <c r="AA133" s="263"/>
      <c r="AB133" s="263"/>
      <c r="AC133" s="263"/>
      <c r="AD133" s="263"/>
      <c r="AE133" s="263"/>
      <c r="AF133" s="263"/>
      <c r="AG133" s="263"/>
      <c r="AH133" s="263"/>
      <c r="AI133" s="263"/>
      <c r="AJ133" s="263"/>
      <c r="AK133" s="263"/>
    </row>
    <row r="134" spans="1:37" ht="13.5" customHeight="1">
      <c r="A134" s="272"/>
      <c r="B134" s="272"/>
      <c r="C134" s="273" t="s">
        <v>393</v>
      </c>
      <c r="D134" s="273"/>
      <c r="E134" s="273"/>
      <c r="F134" s="263"/>
      <c r="G134" s="263"/>
      <c r="H134" s="263"/>
      <c r="I134" s="263"/>
      <c r="J134" s="263"/>
      <c r="K134" s="263"/>
      <c r="L134" s="263"/>
      <c r="M134" s="263"/>
      <c r="N134" s="263"/>
      <c r="O134" s="263"/>
      <c r="P134" s="263"/>
      <c r="Q134" s="263"/>
      <c r="R134" s="263"/>
      <c r="S134" s="263"/>
      <c r="T134" s="263"/>
      <c r="U134" s="263"/>
      <c r="V134" s="263"/>
      <c r="W134" s="263"/>
      <c r="X134" s="263"/>
      <c r="Y134" s="263"/>
      <c r="Z134" s="263"/>
      <c r="AA134" s="263"/>
      <c r="AB134" s="263"/>
      <c r="AC134" s="263"/>
      <c r="AD134" s="263"/>
      <c r="AE134" s="263"/>
      <c r="AF134" s="263"/>
      <c r="AG134" s="263"/>
      <c r="AH134" s="263"/>
      <c r="AI134" s="263"/>
      <c r="AJ134" s="263"/>
      <c r="AK134" s="263"/>
    </row>
    <row r="135" spans="1:37" ht="13.5" customHeight="1">
      <c r="A135" s="272"/>
      <c r="B135" s="272"/>
      <c r="C135" s="273"/>
      <c r="D135" s="273"/>
      <c r="E135" s="273"/>
      <c r="F135" s="263"/>
      <c r="G135" s="263"/>
      <c r="H135" s="263"/>
      <c r="I135" s="263"/>
      <c r="J135" s="263"/>
      <c r="K135" s="263"/>
      <c r="L135" s="263"/>
      <c r="M135" s="263"/>
      <c r="N135" s="263"/>
      <c r="O135" s="263"/>
      <c r="P135" s="263"/>
      <c r="Q135" s="263"/>
      <c r="R135" s="263"/>
      <c r="S135" s="263"/>
      <c r="T135" s="263"/>
      <c r="U135" s="263"/>
      <c r="V135" s="263"/>
      <c r="W135" s="263"/>
      <c r="X135" s="263"/>
      <c r="Y135" s="263"/>
      <c r="Z135" s="263"/>
      <c r="AA135" s="263"/>
      <c r="AB135" s="263"/>
      <c r="AC135" s="263"/>
      <c r="AD135" s="263"/>
      <c r="AE135" s="263"/>
      <c r="AF135" s="263"/>
      <c r="AG135" s="263"/>
      <c r="AH135" s="263"/>
      <c r="AI135" s="263"/>
      <c r="AJ135" s="263"/>
      <c r="AK135" s="263"/>
    </row>
    <row r="136" spans="1:37" ht="13.5" customHeight="1">
      <c r="A136" s="272"/>
      <c r="B136" s="272" t="s">
        <v>394</v>
      </c>
      <c r="C136" s="273"/>
      <c r="D136" s="273"/>
      <c r="E136" s="273"/>
      <c r="F136" s="263"/>
      <c r="G136" s="263"/>
      <c r="H136" s="263"/>
      <c r="I136" s="263"/>
      <c r="J136" s="263"/>
      <c r="K136" s="263"/>
      <c r="L136" s="263"/>
      <c r="M136" s="263"/>
      <c r="N136" s="263"/>
      <c r="O136" s="263"/>
      <c r="P136" s="263"/>
      <c r="Q136" s="263"/>
      <c r="R136" s="263"/>
      <c r="S136" s="263"/>
      <c r="T136" s="263"/>
      <c r="U136" s="263"/>
      <c r="V136" s="263"/>
      <c r="W136" s="263"/>
      <c r="X136" s="263"/>
      <c r="Y136" s="263"/>
      <c r="Z136" s="263"/>
      <c r="AA136" s="263"/>
      <c r="AB136" s="263"/>
      <c r="AC136" s="263"/>
      <c r="AD136" s="263"/>
      <c r="AE136" s="263"/>
      <c r="AF136" s="263"/>
      <c r="AG136" s="263"/>
      <c r="AH136" s="263"/>
      <c r="AI136" s="263"/>
      <c r="AJ136" s="263"/>
      <c r="AK136" s="263"/>
    </row>
    <row r="137" spans="1:37" ht="13.5" customHeight="1">
      <c r="A137" s="272"/>
      <c r="B137" s="273"/>
      <c r="C137" s="273"/>
      <c r="D137" s="273"/>
      <c r="E137" s="273"/>
      <c r="F137" s="263"/>
      <c r="G137" s="263"/>
      <c r="H137" s="263"/>
      <c r="I137" s="263"/>
      <c r="J137" s="263"/>
      <c r="K137" s="263"/>
      <c r="L137" s="263"/>
      <c r="M137" s="263"/>
      <c r="N137" s="263"/>
      <c r="O137" s="263"/>
      <c r="P137" s="263"/>
      <c r="Q137" s="263"/>
      <c r="R137" s="263"/>
      <c r="S137" s="263"/>
      <c r="T137" s="263"/>
      <c r="U137" s="263"/>
      <c r="V137" s="263"/>
      <c r="W137" s="263"/>
      <c r="X137" s="263"/>
      <c r="Y137" s="263"/>
      <c r="Z137" s="263"/>
      <c r="AA137" s="263"/>
      <c r="AB137" s="263"/>
      <c r="AC137" s="263"/>
      <c r="AD137" s="263"/>
      <c r="AE137" s="263"/>
      <c r="AF137" s="263"/>
      <c r="AG137" s="263"/>
      <c r="AH137" s="263"/>
      <c r="AI137" s="263"/>
      <c r="AJ137" s="263"/>
      <c r="AK137" s="263"/>
    </row>
    <row r="138" spans="1:37" ht="13.5" customHeight="1">
      <c r="A138" s="272"/>
      <c r="B138" s="273"/>
      <c r="C138" s="273"/>
      <c r="D138" s="273"/>
      <c r="E138" s="273"/>
      <c r="F138" s="263"/>
      <c r="G138" s="263"/>
      <c r="H138" s="263"/>
      <c r="I138" s="263"/>
      <c r="J138" s="263"/>
      <c r="K138" s="263"/>
      <c r="L138" s="263"/>
      <c r="M138" s="263"/>
      <c r="N138" s="263"/>
      <c r="O138" s="263"/>
      <c r="P138" s="263"/>
      <c r="Q138" s="263"/>
      <c r="R138" s="263"/>
      <c r="S138" s="263"/>
      <c r="T138" s="263"/>
      <c r="U138" s="263"/>
      <c r="V138" s="263"/>
      <c r="W138" s="263"/>
      <c r="X138" s="263"/>
      <c r="Y138" s="263"/>
      <c r="Z138" s="263"/>
      <c r="AA138" s="263"/>
      <c r="AB138" s="263"/>
      <c r="AC138" s="263"/>
      <c r="AD138" s="263"/>
      <c r="AE138" s="263"/>
      <c r="AF138" s="263"/>
      <c r="AG138" s="263"/>
      <c r="AH138" s="263"/>
      <c r="AI138" s="263"/>
      <c r="AJ138" s="263"/>
      <c r="AK138" s="263"/>
    </row>
    <row r="139" spans="1:37" ht="13.5" customHeight="1">
      <c r="A139" s="274"/>
      <c r="B139" s="274"/>
      <c r="C139" s="274"/>
      <c r="D139" s="275"/>
      <c r="E139" s="275"/>
      <c r="F139" s="276"/>
      <c r="G139" s="276"/>
      <c r="H139" s="276"/>
      <c r="I139" s="276"/>
      <c r="J139" s="276"/>
      <c r="K139" s="276"/>
      <c r="L139" s="276"/>
      <c r="M139" s="276"/>
      <c r="N139" s="276"/>
      <c r="O139" s="276"/>
      <c r="P139" s="276"/>
      <c r="Q139" s="276"/>
      <c r="R139" s="276"/>
      <c r="S139" s="276"/>
      <c r="T139" s="276"/>
      <c r="U139" s="276"/>
      <c r="V139" s="276"/>
      <c r="W139" s="276"/>
      <c r="X139" s="276"/>
      <c r="Y139" s="276"/>
      <c r="Z139" s="276"/>
      <c r="AA139" s="276"/>
      <c r="AB139" s="276"/>
      <c r="AC139" s="276"/>
      <c r="AD139" s="276"/>
      <c r="AE139" s="276"/>
      <c r="AF139" s="276"/>
      <c r="AG139" s="276"/>
      <c r="AH139" s="276"/>
      <c r="AI139" s="276"/>
      <c r="AJ139" s="276"/>
      <c r="AK139" s="276"/>
    </row>
    <row r="140" spans="1:37" ht="13.5" customHeight="1">
      <c r="A140" s="274"/>
      <c r="B140" s="274"/>
      <c r="C140" s="274"/>
      <c r="D140" s="275"/>
      <c r="E140" s="275"/>
      <c r="F140" s="276"/>
      <c r="G140" s="276"/>
      <c r="H140" s="276"/>
      <c r="I140" s="276"/>
      <c r="J140" s="276"/>
      <c r="K140" s="276"/>
      <c r="L140" s="276"/>
      <c r="M140" s="276"/>
      <c r="N140" s="276"/>
      <c r="O140" s="276"/>
      <c r="P140" s="276"/>
      <c r="Q140" s="276"/>
      <c r="R140" s="276"/>
      <c r="S140" s="276"/>
      <c r="T140" s="276"/>
      <c r="U140" s="276"/>
      <c r="V140" s="276"/>
      <c r="W140" s="276"/>
      <c r="X140" s="276"/>
      <c r="Y140" s="276"/>
      <c r="Z140" s="276"/>
      <c r="AA140" s="276"/>
      <c r="AB140" s="276"/>
      <c r="AC140" s="276"/>
      <c r="AD140" s="276"/>
      <c r="AE140" s="276"/>
      <c r="AF140" s="276"/>
      <c r="AG140" s="276"/>
      <c r="AH140" s="276"/>
      <c r="AI140" s="276"/>
      <c r="AJ140" s="276"/>
      <c r="AK140" s="276"/>
    </row>
    <row r="141" spans="1:37" ht="13.5" customHeight="1">
      <c r="A141" s="274"/>
      <c r="B141" s="274"/>
      <c r="C141" s="274"/>
      <c r="D141" s="275"/>
      <c r="E141" s="275"/>
      <c r="F141" s="276"/>
      <c r="G141" s="276"/>
      <c r="H141" s="276"/>
      <c r="I141" s="276"/>
      <c r="J141" s="276"/>
      <c r="K141" s="276"/>
      <c r="L141" s="276"/>
      <c r="M141" s="276"/>
      <c r="N141" s="276"/>
      <c r="O141" s="276"/>
      <c r="P141" s="276"/>
      <c r="Q141" s="276"/>
      <c r="R141" s="276"/>
      <c r="S141" s="276"/>
      <c r="T141" s="276"/>
      <c r="U141" s="276"/>
      <c r="V141" s="276"/>
      <c r="W141" s="276"/>
      <c r="X141" s="276"/>
      <c r="Y141" s="276"/>
      <c r="Z141" s="276"/>
      <c r="AA141" s="276"/>
      <c r="AB141" s="276"/>
      <c r="AC141" s="276"/>
      <c r="AD141" s="276"/>
      <c r="AE141" s="276"/>
      <c r="AF141" s="276"/>
      <c r="AG141" s="276"/>
      <c r="AH141" s="276"/>
      <c r="AI141" s="276"/>
      <c r="AJ141" s="276"/>
      <c r="AK141" s="276"/>
    </row>
    <row r="142" spans="1:37" ht="13.5" customHeight="1">
      <c r="A142" s="274"/>
      <c r="B142" s="274"/>
      <c r="C142" s="274"/>
      <c r="D142" s="275"/>
      <c r="E142" s="275"/>
      <c r="F142" s="276"/>
      <c r="G142" s="276"/>
      <c r="H142" s="276"/>
      <c r="I142" s="276"/>
      <c r="J142" s="276"/>
      <c r="K142" s="276"/>
      <c r="L142" s="276"/>
      <c r="M142" s="276"/>
      <c r="N142" s="276"/>
      <c r="O142" s="276"/>
      <c r="P142" s="276"/>
      <c r="Q142" s="276"/>
      <c r="R142" s="276"/>
      <c r="S142" s="276"/>
      <c r="T142" s="276"/>
      <c r="U142" s="276"/>
      <c r="V142" s="276"/>
      <c r="W142" s="276"/>
      <c r="X142" s="276"/>
      <c r="Y142" s="276"/>
      <c r="Z142" s="276"/>
      <c r="AA142" s="276"/>
      <c r="AB142" s="276"/>
      <c r="AC142" s="276"/>
      <c r="AD142" s="276"/>
      <c r="AE142" s="276"/>
      <c r="AF142" s="276"/>
      <c r="AG142" s="276"/>
      <c r="AH142" s="276"/>
      <c r="AI142" s="276"/>
      <c r="AJ142" s="276"/>
      <c r="AK142" s="276"/>
    </row>
    <row r="143" spans="1:37" ht="13.5" customHeight="1">
      <c r="A143" s="274"/>
      <c r="B143" s="275"/>
      <c r="C143" s="275"/>
      <c r="D143" s="275"/>
      <c r="E143" s="275"/>
      <c r="F143" s="276"/>
      <c r="G143" s="276"/>
      <c r="H143" s="276"/>
      <c r="I143" s="276"/>
      <c r="J143" s="276"/>
      <c r="K143" s="276"/>
      <c r="L143" s="276"/>
      <c r="M143" s="276"/>
      <c r="N143" s="276"/>
      <c r="O143" s="276"/>
      <c r="P143" s="276"/>
      <c r="Q143" s="276"/>
      <c r="R143" s="276"/>
      <c r="S143" s="276"/>
      <c r="T143" s="276"/>
      <c r="U143" s="276"/>
      <c r="V143" s="276"/>
      <c r="W143" s="276"/>
      <c r="X143" s="276"/>
      <c r="Y143" s="276"/>
      <c r="Z143" s="276"/>
      <c r="AA143" s="276"/>
      <c r="AB143" s="276"/>
      <c r="AC143" s="276"/>
      <c r="AD143" s="276"/>
      <c r="AE143" s="276"/>
      <c r="AF143" s="276"/>
      <c r="AG143" s="276"/>
      <c r="AH143" s="276"/>
      <c r="AI143" s="276"/>
      <c r="AJ143" s="276"/>
      <c r="AK143" s="276"/>
    </row>
    <row r="144" spans="1:37" ht="13.5" customHeight="1">
      <c r="A144" s="274"/>
      <c r="B144" s="274"/>
      <c r="C144" s="274"/>
      <c r="D144" s="274"/>
      <c r="E144" s="274"/>
      <c r="F144" s="276"/>
      <c r="G144" s="276"/>
      <c r="H144" s="276"/>
      <c r="I144" s="276"/>
      <c r="J144" s="276"/>
      <c r="K144" s="276"/>
      <c r="L144" s="276"/>
      <c r="M144" s="276"/>
      <c r="N144" s="276"/>
      <c r="O144" s="276"/>
      <c r="P144" s="276"/>
      <c r="Q144" s="276"/>
      <c r="R144" s="276"/>
      <c r="S144" s="276"/>
      <c r="T144" s="276"/>
      <c r="U144" s="276"/>
      <c r="V144" s="276"/>
      <c r="W144" s="276"/>
      <c r="X144" s="276"/>
      <c r="Y144" s="276"/>
      <c r="Z144" s="276"/>
      <c r="AA144" s="276"/>
      <c r="AB144" s="276"/>
      <c r="AC144" s="276"/>
      <c r="AD144" s="276"/>
      <c r="AE144" s="276"/>
      <c r="AF144" s="276"/>
      <c r="AG144" s="276"/>
      <c r="AH144" s="276"/>
      <c r="AI144" s="276"/>
      <c r="AJ144" s="276"/>
      <c r="AK144" s="276"/>
    </row>
    <row r="145" spans="1:37" ht="13.5" customHeight="1">
      <c r="A145" s="274"/>
      <c r="B145" s="275"/>
      <c r="C145" s="275"/>
      <c r="D145" s="275"/>
      <c r="E145" s="275"/>
      <c r="F145" s="276"/>
      <c r="G145" s="276"/>
      <c r="H145" s="276"/>
      <c r="I145" s="276"/>
      <c r="J145" s="276"/>
      <c r="K145" s="276"/>
      <c r="L145" s="276"/>
      <c r="M145" s="276"/>
      <c r="N145" s="276"/>
      <c r="O145" s="276"/>
      <c r="P145" s="276"/>
      <c r="Q145" s="276"/>
      <c r="R145" s="276"/>
      <c r="S145" s="276"/>
      <c r="T145" s="276"/>
      <c r="U145" s="276"/>
      <c r="V145" s="276"/>
      <c r="W145" s="276"/>
      <c r="X145" s="276"/>
      <c r="Y145" s="276"/>
      <c r="Z145" s="276"/>
      <c r="AA145" s="276"/>
      <c r="AB145" s="276"/>
      <c r="AC145" s="276"/>
      <c r="AD145" s="276"/>
      <c r="AE145" s="276"/>
      <c r="AF145" s="276"/>
      <c r="AG145" s="276"/>
      <c r="AH145" s="276"/>
      <c r="AI145" s="276"/>
      <c r="AJ145" s="276"/>
      <c r="AK145" s="276"/>
    </row>
    <row r="146" spans="1:37" ht="13.5" customHeight="1">
      <c r="A146" s="274"/>
      <c r="B146" s="275"/>
      <c r="C146" s="275"/>
      <c r="D146" s="275"/>
      <c r="E146" s="275"/>
      <c r="F146" s="276"/>
      <c r="G146" s="276"/>
      <c r="H146" s="276"/>
      <c r="I146" s="276"/>
      <c r="J146" s="276"/>
      <c r="K146" s="276"/>
      <c r="L146" s="276"/>
      <c r="M146" s="276"/>
      <c r="N146" s="276"/>
      <c r="O146" s="276"/>
      <c r="P146" s="276"/>
      <c r="Q146" s="276"/>
      <c r="R146" s="276"/>
      <c r="S146" s="276"/>
      <c r="T146" s="276"/>
      <c r="U146" s="276"/>
      <c r="V146" s="276"/>
      <c r="W146" s="276"/>
      <c r="X146" s="276"/>
      <c r="Y146" s="276"/>
      <c r="Z146" s="276"/>
      <c r="AA146" s="276"/>
      <c r="AB146" s="276"/>
      <c r="AC146" s="276"/>
      <c r="AD146" s="276"/>
      <c r="AE146" s="276"/>
      <c r="AF146" s="276"/>
      <c r="AG146" s="276"/>
      <c r="AH146" s="276"/>
      <c r="AI146" s="276"/>
      <c r="AJ146" s="276"/>
      <c r="AK146" s="276"/>
    </row>
    <row r="147" spans="1:37" ht="13.5" customHeight="1">
      <c r="A147" s="274"/>
      <c r="B147" s="274"/>
      <c r="C147" s="275"/>
      <c r="D147" s="275"/>
      <c r="E147" s="275"/>
      <c r="F147" s="276"/>
      <c r="G147" s="276"/>
      <c r="H147" s="276"/>
      <c r="I147" s="276"/>
      <c r="J147" s="276"/>
      <c r="K147" s="276"/>
      <c r="L147" s="276"/>
      <c r="M147" s="276"/>
      <c r="N147" s="276"/>
      <c r="O147" s="276"/>
      <c r="P147" s="276"/>
      <c r="Q147" s="276"/>
      <c r="R147" s="276"/>
      <c r="S147" s="276"/>
      <c r="T147" s="276"/>
      <c r="U147" s="276"/>
      <c r="V147" s="276"/>
      <c r="W147" s="276"/>
      <c r="X147" s="276"/>
      <c r="Y147" s="276"/>
      <c r="Z147" s="276"/>
      <c r="AA147" s="276"/>
      <c r="AB147" s="276"/>
      <c r="AC147" s="276"/>
      <c r="AD147" s="276"/>
      <c r="AE147" s="276"/>
      <c r="AF147" s="276"/>
      <c r="AG147" s="276"/>
      <c r="AH147" s="276"/>
      <c r="AI147" s="276"/>
      <c r="AJ147" s="276"/>
      <c r="AK147" s="276"/>
    </row>
    <row r="148" spans="1:37" ht="13.5" customHeight="1">
      <c r="A148" s="274"/>
      <c r="B148" s="275"/>
      <c r="C148" s="275"/>
      <c r="D148" s="275"/>
      <c r="E148" s="275"/>
      <c r="F148" s="276"/>
      <c r="G148" s="276"/>
      <c r="H148" s="276"/>
      <c r="I148" s="276"/>
      <c r="J148" s="276"/>
      <c r="K148" s="276"/>
      <c r="L148" s="276"/>
      <c r="M148" s="276"/>
      <c r="N148" s="276"/>
      <c r="O148" s="276"/>
      <c r="P148" s="276"/>
      <c r="Q148" s="276"/>
      <c r="R148" s="276"/>
      <c r="S148" s="276"/>
      <c r="T148" s="276"/>
      <c r="U148" s="276"/>
      <c r="V148" s="276"/>
      <c r="W148" s="276"/>
      <c r="X148" s="276"/>
      <c r="Y148" s="276"/>
      <c r="Z148" s="276"/>
      <c r="AA148" s="276"/>
      <c r="AB148" s="276"/>
      <c r="AC148" s="276"/>
      <c r="AD148" s="276"/>
      <c r="AE148" s="276"/>
      <c r="AF148" s="276"/>
      <c r="AG148" s="276"/>
      <c r="AH148" s="276"/>
      <c r="AI148" s="276"/>
      <c r="AJ148" s="276"/>
      <c r="AK148" s="276"/>
    </row>
    <row r="149" spans="1:37" ht="13.5" customHeight="1">
      <c r="A149" s="274"/>
      <c r="B149" s="274"/>
      <c r="C149" s="274"/>
      <c r="D149" s="275"/>
      <c r="E149" s="275"/>
      <c r="F149" s="276"/>
      <c r="G149" s="276"/>
      <c r="H149" s="276"/>
      <c r="I149" s="276"/>
      <c r="J149" s="276"/>
      <c r="K149" s="276"/>
      <c r="L149" s="276"/>
      <c r="M149" s="276"/>
      <c r="N149" s="276"/>
      <c r="O149" s="276"/>
      <c r="P149" s="276"/>
      <c r="Q149" s="276"/>
      <c r="R149" s="276"/>
      <c r="S149" s="276"/>
      <c r="T149" s="276"/>
      <c r="U149" s="276"/>
      <c r="V149" s="276"/>
      <c r="W149" s="276"/>
      <c r="X149" s="276"/>
      <c r="Y149" s="276"/>
      <c r="Z149" s="276"/>
      <c r="AA149" s="276"/>
      <c r="AB149" s="276"/>
      <c r="AC149" s="276"/>
      <c r="AD149" s="276"/>
      <c r="AE149" s="276"/>
      <c r="AF149" s="276"/>
      <c r="AG149" s="276"/>
      <c r="AH149" s="276"/>
      <c r="AI149" s="276"/>
      <c r="AJ149" s="276"/>
      <c r="AK149" s="276"/>
    </row>
    <row r="150" spans="1:37" ht="13.5" customHeight="1">
      <c r="A150" s="274"/>
      <c r="B150" s="275"/>
      <c r="C150" s="275"/>
      <c r="D150" s="275"/>
      <c r="E150" s="275"/>
      <c r="F150" s="276"/>
      <c r="G150" s="276"/>
      <c r="H150" s="276"/>
      <c r="I150" s="276"/>
      <c r="J150" s="276"/>
      <c r="K150" s="276"/>
      <c r="L150" s="276"/>
      <c r="M150" s="276"/>
      <c r="N150" s="276"/>
      <c r="O150" s="276"/>
      <c r="P150" s="276"/>
      <c r="Q150" s="276"/>
      <c r="R150" s="276"/>
      <c r="S150" s="276"/>
      <c r="T150" s="276"/>
      <c r="U150" s="276"/>
      <c r="V150" s="276"/>
      <c r="W150" s="276"/>
      <c r="X150" s="276"/>
      <c r="Y150" s="276"/>
      <c r="Z150" s="276"/>
      <c r="AA150" s="276"/>
      <c r="AB150" s="276"/>
      <c r="AC150" s="276"/>
      <c r="AD150" s="276"/>
      <c r="AE150" s="276"/>
      <c r="AF150" s="276"/>
      <c r="AG150" s="276"/>
      <c r="AH150" s="276"/>
      <c r="AI150" s="276"/>
      <c r="AJ150" s="276"/>
      <c r="AK150" s="276"/>
    </row>
    <row r="151" spans="1:37" ht="13.5" customHeight="1">
      <c r="A151" s="274"/>
      <c r="B151" s="274"/>
      <c r="C151" s="274"/>
      <c r="D151" s="275"/>
      <c r="E151" s="275"/>
      <c r="F151" s="276"/>
      <c r="G151" s="276"/>
      <c r="H151" s="276"/>
      <c r="I151" s="276"/>
      <c r="J151" s="276"/>
      <c r="K151" s="276"/>
      <c r="L151" s="276"/>
      <c r="M151" s="276"/>
      <c r="N151" s="276"/>
      <c r="O151" s="276"/>
      <c r="P151" s="276"/>
      <c r="Q151" s="276"/>
      <c r="R151" s="276"/>
      <c r="S151" s="276"/>
      <c r="T151" s="276"/>
      <c r="U151" s="276"/>
      <c r="V151" s="276"/>
      <c r="W151" s="276"/>
      <c r="X151" s="276"/>
      <c r="Y151" s="276"/>
      <c r="Z151" s="276"/>
      <c r="AA151" s="276"/>
      <c r="AB151" s="276"/>
      <c r="AC151" s="276"/>
      <c r="AD151" s="276"/>
      <c r="AE151" s="276"/>
      <c r="AF151" s="276"/>
      <c r="AG151" s="276"/>
      <c r="AH151" s="276"/>
      <c r="AI151" s="276"/>
      <c r="AJ151" s="276"/>
      <c r="AK151" s="276"/>
    </row>
    <row r="152" spans="1:37" ht="13.5" customHeight="1">
      <c r="A152" s="274"/>
      <c r="B152" s="275"/>
      <c r="C152" s="275"/>
      <c r="D152" s="275"/>
      <c r="E152" s="275"/>
      <c r="F152" s="276"/>
      <c r="G152" s="276"/>
      <c r="H152" s="276"/>
      <c r="I152" s="276"/>
      <c r="J152" s="276"/>
      <c r="K152" s="276"/>
      <c r="L152" s="276"/>
      <c r="M152" s="276"/>
      <c r="N152" s="276"/>
      <c r="O152" s="276"/>
      <c r="P152" s="276"/>
      <c r="Q152" s="276"/>
      <c r="R152" s="276"/>
      <c r="S152" s="276"/>
      <c r="T152" s="276"/>
      <c r="U152" s="276"/>
      <c r="V152" s="276"/>
      <c r="W152" s="276"/>
      <c r="X152" s="276"/>
      <c r="Y152" s="276"/>
      <c r="Z152" s="276"/>
      <c r="AA152" s="276"/>
      <c r="AB152" s="276"/>
      <c r="AC152" s="276"/>
      <c r="AD152" s="276"/>
      <c r="AE152" s="276"/>
      <c r="AF152" s="276"/>
      <c r="AG152" s="276"/>
      <c r="AH152" s="276"/>
      <c r="AI152" s="276"/>
      <c r="AJ152" s="276"/>
      <c r="AK152" s="276"/>
    </row>
    <row r="153" spans="1:37" ht="13.5" customHeight="1">
      <c r="A153" s="274"/>
      <c r="B153" s="274"/>
      <c r="C153" s="274"/>
      <c r="D153" s="275"/>
      <c r="E153" s="275"/>
      <c r="F153" s="276"/>
      <c r="G153" s="276"/>
      <c r="H153" s="276"/>
      <c r="I153" s="276"/>
      <c r="J153" s="276"/>
      <c r="K153" s="276"/>
      <c r="L153" s="276"/>
      <c r="M153" s="276"/>
      <c r="N153" s="276"/>
      <c r="O153" s="276"/>
      <c r="P153" s="276"/>
      <c r="Q153" s="276"/>
      <c r="R153" s="276"/>
      <c r="S153" s="276"/>
      <c r="T153" s="276"/>
      <c r="U153" s="276"/>
      <c r="V153" s="276"/>
      <c r="W153" s="276"/>
      <c r="X153" s="276"/>
      <c r="Y153" s="276"/>
      <c r="Z153" s="276"/>
      <c r="AA153" s="276"/>
      <c r="AB153" s="276"/>
      <c r="AC153" s="276"/>
      <c r="AD153" s="276"/>
      <c r="AE153" s="276"/>
      <c r="AF153" s="276"/>
      <c r="AG153" s="276"/>
      <c r="AH153" s="276"/>
      <c r="AI153" s="276"/>
      <c r="AJ153" s="276"/>
      <c r="AK153" s="276"/>
    </row>
    <row r="154" spans="1:37" ht="13.5" customHeight="1">
      <c r="A154" s="274"/>
      <c r="B154" s="275"/>
      <c r="C154" s="275"/>
      <c r="D154" s="275"/>
      <c r="E154" s="275"/>
      <c r="F154" s="276"/>
      <c r="G154" s="276"/>
      <c r="H154" s="276"/>
      <c r="I154" s="276"/>
      <c r="J154" s="276"/>
      <c r="K154" s="276"/>
      <c r="L154" s="276"/>
      <c r="M154" s="276"/>
      <c r="N154" s="276"/>
      <c r="O154" s="276"/>
      <c r="P154" s="276"/>
      <c r="Q154" s="276"/>
      <c r="R154" s="276"/>
      <c r="S154" s="276"/>
      <c r="T154" s="276"/>
      <c r="U154" s="276"/>
      <c r="V154" s="276"/>
      <c r="W154" s="276"/>
      <c r="X154" s="276"/>
      <c r="Y154" s="276"/>
      <c r="Z154" s="276"/>
      <c r="AA154" s="276"/>
      <c r="AB154" s="276"/>
      <c r="AC154" s="276"/>
      <c r="AD154" s="276"/>
      <c r="AE154" s="276"/>
      <c r="AF154" s="276"/>
      <c r="AG154" s="276"/>
      <c r="AH154" s="276"/>
      <c r="AI154" s="276"/>
      <c r="AJ154" s="276"/>
      <c r="AK154" s="276"/>
    </row>
    <row r="155" spans="1:37" ht="13.5" customHeight="1">
      <c r="A155" s="274"/>
      <c r="B155" s="275"/>
      <c r="C155" s="275"/>
      <c r="D155" s="275"/>
      <c r="E155" s="275"/>
      <c r="F155" s="276"/>
      <c r="G155" s="276"/>
      <c r="H155" s="276"/>
      <c r="I155" s="276"/>
      <c r="J155" s="276"/>
      <c r="K155" s="276"/>
      <c r="L155" s="276"/>
      <c r="M155" s="276"/>
      <c r="N155" s="276"/>
      <c r="O155" s="276"/>
      <c r="P155" s="276"/>
      <c r="Q155" s="276"/>
      <c r="R155" s="276"/>
      <c r="S155" s="276"/>
      <c r="T155" s="276"/>
      <c r="U155" s="276"/>
      <c r="V155" s="276"/>
      <c r="W155" s="276"/>
      <c r="X155" s="276"/>
      <c r="Y155" s="276"/>
      <c r="Z155" s="276"/>
      <c r="AA155" s="276"/>
      <c r="AB155" s="276"/>
      <c r="AC155" s="276"/>
      <c r="AD155" s="276"/>
      <c r="AE155" s="276"/>
      <c r="AF155" s="276"/>
      <c r="AG155" s="276"/>
      <c r="AH155" s="276"/>
      <c r="AI155" s="276"/>
      <c r="AJ155" s="276"/>
      <c r="AK155" s="276"/>
    </row>
    <row r="156" spans="1:37" ht="13.5" customHeight="1">
      <c r="A156" s="274"/>
      <c r="B156" s="274"/>
      <c r="C156" s="275"/>
      <c r="D156" s="275"/>
      <c r="E156" s="275"/>
      <c r="F156" s="276"/>
      <c r="G156" s="276"/>
      <c r="H156" s="276"/>
      <c r="I156" s="276"/>
      <c r="J156" s="276"/>
      <c r="K156" s="276"/>
      <c r="L156" s="276"/>
      <c r="M156" s="276"/>
      <c r="N156" s="276"/>
      <c r="O156" s="276"/>
      <c r="P156" s="276"/>
      <c r="Q156" s="276"/>
      <c r="R156" s="276"/>
      <c r="S156" s="276"/>
      <c r="T156" s="276"/>
      <c r="U156" s="276"/>
      <c r="V156" s="276"/>
      <c r="W156" s="276"/>
      <c r="X156" s="276"/>
      <c r="Y156" s="276"/>
      <c r="Z156" s="276"/>
      <c r="AA156" s="276"/>
      <c r="AB156" s="276"/>
      <c r="AC156" s="276"/>
      <c r="AD156" s="276"/>
      <c r="AE156" s="276"/>
      <c r="AF156" s="276"/>
      <c r="AG156" s="276"/>
      <c r="AH156" s="276"/>
      <c r="AI156" s="276"/>
      <c r="AJ156" s="276"/>
      <c r="AK156" s="276"/>
    </row>
    <row r="157" spans="1:37" ht="13.5" customHeight="1">
      <c r="A157" s="274"/>
      <c r="B157" s="275"/>
      <c r="C157" s="275"/>
      <c r="D157" s="275"/>
      <c r="E157" s="275"/>
      <c r="F157" s="276"/>
      <c r="G157" s="276"/>
      <c r="H157" s="276"/>
      <c r="I157" s="276"/>
      <c r="J157" s="276"/>
      <c r="K157" s="276"/>
      <c r="L157" s="276"/>
      <c r="M157" s="276"/>
      <c r="N157" s="276"/>
      <c r="O157" s="276"/>
      <c r="P157" s="276"/>
      <c r="Q157" s="276"/>
      <c r="R157" s="276"/>
      <c r="S157" s="276"/>
      <c r="T157" s="276"/>
      <c r="U157" s="276"/>
      <c r="V157" s="276"/>
      <c r="W157" s="276"/>
      <c r="X157" s="276"/>
      <c r="Y157" s="276"/>
      <c r="Z157" s="276"/>
      <c r="AA157" s="276"/>
      <c r="AB157" s="276"/>
      <c r="AC157" s="276"/>
      <c r="AD157" s="276"/>
      <c r="AE157" s="276"/>
      <c r="AF157" s="276"/>
      <c r="AG157" s="276"/>
      <c r="AH157" s="276"/>
      <c r="AI157" s="276"/>
      <c r="AJ157" s="276"/>
      <c r="AK157" s="276"/>
    </row>
    <row r="158" spans="1:37" ht="13.5" customHeight="1">
      <c r="A158" s="274"/>
      <c r="B158" s="274"/>
      <c r="C158" s="275"/>
      <c r="D158" s="275"/>
      <c r="E158" s="275"/>
      <c r="F158" s="276"/>
      <c r="G158" s="276"/>
      <c r="H158" s="276"/>
      <c r="I158" s="276"/>
      <c r="J158" s="276"/>
      <c r="K158" s="276"/>
      <c r="L158" s="276"/>
      <c r="M158" s="276"/>
      <c r="N158" s="276"/>
      <c r="O158" s="276"/>
      <c r="P158" s="276"/>
      <c r="Q158" s="276"/>
      <c r="R158" s="276"/>
      <c r="S158" s="276"/>
      <c r="T158" s="276"/>
      <c r="U158" s="276"/>
      <c r="V158" s="276"/>
      <c r="W158" s="276"/>
      <c r="X158" s="276"/>
      <c r="Y158" s="276"/>
      <c r="Z158" s="276"/>
      <c r="AA158" s="276"/>
      <c r="AB158" s="276"/>
      <c r="AC158" s="276"/>
      <c r="AD158" s="276"/>
      <c r="AE158" s="276"/>
      <c r="AF158" s="276"/>
      <c r="AG158" s="276"/>
      <c r="AH158" s="276"/>
      <c r="AI158" s="276"/>
      <c r="AJ158" s="276"/>
      <c r="AK158" s="276"/>
    </row>
    <row r="159" spans="1:37" ht="13.5" customHeight="1">
      <c r="A159" s="277"/>
      <c r="B159" s="275"/>
      <c r="C159" s="275"/>
      <c r="D159" s="275"/>
      <c r="E159" s="275"/>
      <c r="F159" s="276"/>
      <c r="G159" s="276"/>
      <c r="H159" s="276"/>
      <c r="I159" s="276"/>
      <c r="J159" s="276"/>
      <c r="K159" s="276"/>
      <c r="L159" s="276"/>
      <c r="M159" s="276"/>
      <c r="N159" s="276"/>
      <c r="O159" s="276"/>
      <c r="P159" s="276"/>
      <c r="Q159" s="276"/>
      <c r="R159" s="276"/>
      <c r="S159" s="276"/>
      <c r="T159" s="276"/>
      <c r="U159" s="276"/>
      <c r="V159" s="276"/>
      <c r="W159" s="276"/>
      <c r="X159" s="276"/>
      <c r="Y159" s="276"/>
      <c r="Z159" s="276"/>
      <c r="AA159" s="276"/>
      <c r="AB159" s="276"/>
      <c r="AC159" s="276"/>
      <c r="AD159" s="276"/>
      <c r="AE159" s="276"/>
      <c r="AF159" s="276"/>
      <c r="AG159" s="276"/>
      <c r="AH159" s="276"/>
      <c r="AI159" s="276"/>
      <c r="AJ159" s="276"/>
      <c r="AK159" s="276"/>
    </row>
    <row r="160" spans="1:37" ht="13.5" customHeight="1">
      <c r="A160" s="277"/>
      <c r="B160" s="275"/>
      <c r="C160" s="275"/>
      <c r="D160" s="275"/>
      <c r="E160" s="275"/>
      <c r="F160" s="276"/>
      <c r="G160" s="276"/>
      <c r="H160" s="276"/>
      <c r="I160" s="276"/>
      <c r="J160" s="276"/>
      <c r="K160" s="276"/>
      <c r="L160" s="276"/>
      <c r="M160" s="276"/>
      <c r="N160" s="276"/>
      <c r="O160" s="276"/>
      <c r="P160" s="276"/>
      <c r="Q160" s="276"/>
      <c r="R160" s="276"/>
      <c r="S160" s="276"/>
      <c r="T160" s="276"/>
      <c r="U160" s="276"/>
      <c r="V160" s="276"/>
      <c r="W160" s="276"/>
      <c r="X160" s="276"/>
      <c r="Y160" s="276"/>
      <c r="Z160" s="276"/>
      <c r="AA160" s="276"/>
      <c r="AB160" s="276"/>
      <c r="AC160" s="276"/>
      <c r="AD160" s="276"/>
      <c r="AE160" s="276"/>
      <c r="AF160" s="276"/>
      <c r="AG160" s="276"/>
      <c r="AH160" s="276"/>
      <c r="AI160" s="276"/>
      <c r="AJ160" s="276"/>
      <c r="AK160" s="276"/>
    </row>
    <row r="161" spans="1:37" ht="13.5" customHeight="1">
      <c r="A161" s="278"/>
      <c r="B161" s="275"/>
      <c r="C161" s="275"/>
      <c r="D161" s="275"/>
      <c r="E161" s="275"/>
      <c r="F161" s="276"/>
      <c r="G161" s="276"/>
      <c r="H161" s="276"/>
      <c r="I161" s="276"/>
      <c r="J161" s="276"/>
      <c r="K161" s="276"/>
      <c r="L161" s="276"/>
      <c r="M161" s="276"/>
      <c r="N161" s="276"/>
      <c r="O161" s="276"/>
      <c r="P161" s="276"/>
      <c r="Q161" s="276"/>
      <c r="R161" s="276"/>
      <c r="S161" s="276"/>
      <c r="T161" s="276"/>
      <c r="U161" s="276"/>
      <c r="V161" s="276"/>
      <c r="W161" s="276"/>
      <c r="X161" s="276"/>
      <c r="Y161" s="276"/>
      <c r="Z161" s="276"/>
      <c r="AA161" s="276"/>
      <c r="AB161" s="276"/>
      <c r="AC161" s="276"/>
      <c r="AD161" s="276"/>
      <c r="AE161" s="276"/>
      <c r="AF161" s="276"/>
      <c r="AG161" s="276"/>
      <c r="AH161" s="276"/>
      <c r="AI161" s="276"/>
      <c r="AJ161" s="276"/>
      <c r="AK161" s="276"/>
    </row>
    <row r="162" spans="1:37" ht="13.5" customHeight="1">
      <c r="A162" s="275"/>
      <c r="B162" s="275"/>
      <c r="C162" s="275"/>
      <c r="D162" s="275"/>
      <c r="E162" s="275"/>
      <c r="F162" s="276"/>
      <c r="G162" s="276"/>
      <c r="H162" s="276"/>
      <c r="I162" s="276"/>
      <c r="J162" s="276"/>
      <c r="K162" s="276"/>
      <c r="L162" s="276"/>
      <c r="M162" s="276"/>
      <c r="N162" s="276"/>
      <c r="O162" s="276"/>
      <c r="P162" s="276"/>
      <c r="Q162" s="276"/>
      <c r="R162" s="276"/>
      <c r="S162" s="276"/>
      <c r="T162" s="276"/>
      <c r="U162" s="276"/>
      <c r="V162" s="276"/>
      <c r="W162" s="276"/>
      <c r="X162" s="276"/>
      <c r="Y162" s="276"/>
      <c r="Z162" s="276"/>
      <c r="AA162" s="276"/>
      <c r="AB162" s="276"/>
      <c r="AC162" s="276"/>
      <c r="AD162" s="276"/>
      <c r="AE162" s="276"/>
      <c r="AF162" s="276"/>
      <c r="AG162" s="276"/>
      <c r="AH162" s="276"/>
      <c r="AI162" s="276"/>
      <c r="AJ162" s="276"/>
      <c r="AK162" s="276"/>
    </row>
    <row r="163" spans="1:37" ht="13.5" customHeight="1">
      <c r="A163" s="274"/>
      <c r="B163" s="275"/>
      <c r="C163" s="275"/>
      <c r="D163" s="275"/>
      <c r="E163" s="275"/>
      <c r="F163" s="276"/>
      <c r="G163" s="276"/>
      <c r="H163" s="276"/>
      <c r="I163" s="276"/>
      <c r="J163" s="276"/>
      <c r="K163" s="276"/>
      <c r="L163" s="276"/>
      <c r="M163" s="276"/>
      <c r="N163" s="276"/>
      <c r="O163" s="276"/>
      <c r="P163" s="276"/>
      <c r="Q163" s="276"/>
      <c r="R163" s="276"/>
      <c r="S163" s="276"/>
      <c r="T163" s="276"/>
      <c r="U163" s="276"/>
      <c r="V163" s="276"/>
      <c r="W163" s="276"/>
      <c r="X163" s="276"/>
      <c r="Y163" s="276"/>
      <c r="Z163" s="276"/>
      <c r="AA163" s="276"/>
      <c r="AB163" s="276"/>
      <c r="AC163" s="276"/>
      <c r="AD163" s="276"/>
      <c r="AE163" s="276"/>
      <c r="AF163" s="276"/>
      <c r="AG163" s="276"/>
      <c r="AH163" s="276"/>
      <c r="AI163" s="276"/>
      <c r="AJ163" s="276"/>
      <c r="AK163" s="276"/>
    </row>
    <row r="164" spans="1:37" ht="13.5" customHeight="1">
      <c r="A164" s="277"/>
      <c r="B164" s="275"/>
      <c r="C164" s="275"/>
      <c r="D164" s="275"/>
      <c r="E164" s="275"/>
      <c r="F164" s="276"/>
      <c r="G164" s="276"/>
      <c r="H164" s="276"/>
      <c r="I164" s="276"/>
      <c r="J164" s="276"/>
      <c r="K164" s="276"/>
      <c r="L164" s="276"/>
      <c r="M164" s="276"/>
      <c r="N164" s="276"/>
      <c r="O164" s="276"/>
      <c r="P164" s="276"/>
      <c r="Q164" s="276"/>
      <c r="R164" s="276"/>
      <c r="S164" s="276"/>
      <c r="T164" s="276"/>
      <c r="U164" s="276"/>
      <c r="V164" s="276"/>
      <c r="W164" s="276"/>
      <c r="X164" s="276"/>
      <c r="Y164" s="276"/>
      <c r="Z164" s="276"/>
      <c r="AA164" s="276"/>
      <c r="AB164" s="276"/>
      <c r="AC164" s="276"/>
      <c r="AD164" s="276"/>
      <c r="AE164" s="276"/>
      <c r="AF164" s="276"/>
      <c r="AG164" s="276"/>
      <c r="AH164" s="276"/>
      <c r="AI164" s="276"/>
      <c r="AJ164" s="276"/>
      <c r="AK164" s="276"/>
    </row>
    <row r="165" spans="1:37" ht="13.5" customHeight="1">
      <c r="A165" s="279"/>
      <c r="B165" s="275"/>
      <c r="C165" s="275"/>
      <c r="D165" s="275"/>
      <c r="E165" s="275"/>
      <c r="F165" s="276"/>
      <c r="G165" s="276"/>
      <c r="H165" s="276"/>
      <c r="I165" s="276"/>
      <c r="J165" s="276"/>
      <c r="K165" s="276"/>
      <c r="L165" s="276"/>
      <c r="M165" s="276"/>
      <c r="N165" s="276"/>
      <c r="O165" s="276"/>
      <c r="P165" s="276"/>
      <c r="Q165" s="276"/>
      <c r="R165" s="276"/>
      <c r="S165" s="276"/>
      <c r="T165" s="276"/>
      <c r="U165" s="276"/>
      <c r="V165" s="276"/>
      <c r="W165" s="276"/>
      <c r="X165" s="276"/>
      <c r="Y165" s="276"/>
      <c r="Z165" s="276"/>
      <c r="AA165" s="276"/>
      <c r="AB165" s="276"/>
      <c r="AC165" s="276"/>
      <c r="AD165" s="276"/>
      <c r="AE165" s="276"/>
      <c r="AF165" s="276"/>
      <c r="AG165" s="276"/>
      <c r="AH165" s="276"/>
      <c r="AI165" s="276"/>
      <c r="AJ165" s="276"/>
      <c r="AK165" s="276"/>
    </row>
    <row r="166" spans="1:37" ht="13.5" customHeight="1">
      <c r="A166" s="275"/>
      <c r="B166" s="275"/>
      <c r="C166" s="275"/>
      <c r="D166" s="275"/>
      <c r="E166" s="275"/>
      <c r="F166" s="276"/>
      <c r="G166" s="276"/>
      <c r="H166" s="276"/>
      <c r="I166" s="276"/>
      <c r="J166" s="276"/>
      <c r="K166" s="276"/>
      <c r="L166" s="276"/>
      <c r="M166" s="276"/>
      <c r="N166" s="276"/>
      <c r="O166" s="276"/>
      <c r="P166" s="276"/>
      <c r="Q166" s="276"/>
      <c r="R166" s="276"/>
      <c r="S166" s="276"/>
      <c r="T166" s="276"/>
      <c r="U166" s="276"/>
      <c r="V166" s="276"/>
      <c r="W166" s="276"/>
      <c r="X166" s="276"/>
      <c r="Y166" s="276"/>
      <c r="Z166" s="276"/>
      <c r="AA166" s="276"/>
      <c r="AB166" s="276"/>
      <c r="AC166" s="276"/>
      <c r="AD166" s="276"/>
      <c r="AE166" s="276"/>
      <c r="AF166" s="276"/>
      <c r="AG166" s="276"/>
      <c r="AH166" s="276"/>
      <c r="AI166" s="276"/>
      <c r="AJ166" s="276"/>
      <c r="AK166" s="276"/>
    </row>
    <row r="167" spans="1:37" ht="13.5" customHeight="1">
      <c r="A167" s="275"/>
      <c r="B167" s="275"/>
      <c r="C167" s="275"/>
      <c r="D167" s="275"/>
      <c r="E167" s="275"/>
      <c r="F167" s="276"/>
      <c r="G167" s="276"/>
      <c r="H167" s="276"/>
      <c r="I167" s="276"/>
      <c r="J167" s="276"/>
      <c r="K167" s="276"/>
      <c r="L167" s="276"/>
      <c r="M167" s="276"/>
      <c r="N167" s="276"/>
      <c r="O167" s="276"/>
      <c r="P167" s="276"/>
      <c r="Q167" s="276"/>
      <c r="R167" s="276"/>
      <c r="S167" s="276"/>
      <c r="T167" s="276"/>
      <c r="U167" s="276"/>
      <c r="V167" s="276"/>
      <c r="W167" s="276"/>
      <c r="X167" s="276"/>
      <c r="Y167" s="276"/>
      <c r="Z167" s="276"/>
      <c r="AA167" s="276"/>
      <c r="AB167" s="276"/>
      <c r="AC167" s="276"/>
      <c r="AD167" s="276"/>
      <c r="AE167" s="276"/>
      <c r="AF167" s="276"/>
      <c r="AG167" s="276"/>
      <c r="AH167" s="276"/>
      <c r="AI167" s="276"/>
      <c r="AJ167" s="276"/>
      <c r="AK167" s="276"/>
    </row>
    <row r="168" spans="1:37" ht="13.5" customHeight="1">
      <c r="A168" s="277"/>
      <c r="B168" s="275"/>
      <c r="C168" s="275"/>
      <c r="D168" s="275"/>
      <c r="E168" s="275"/>
      <c r="F168" s="276"/>
      <c r="G168" s="276"/>
      <c r="H168" s="276"/>
      <c r="I168" s="276"/>
      <c r="J168" s="276"/>
      <c r="K168" s="276"/>
      <c r="L168" s="276"/>
      <c r="M168" s="276"/>
      <c r="N168" s="276"/>
      <c r="O168" s="276"/>
      <c r="P168" s="276"/>
      <c r="Q168" s="276"/>
      <c r="R168" s="276"/>
      <c r="S168" s="276"/>
      <c r="T168" s="276"/>
      <c r="U168" s="276"/>
      <c r="V168" s="276"/>
      <c r="W168" s="276"/>
      <c r="X168" s="276"/>
      <c r="Y168" s="276"/>
      <c r="Z168" s="276"/>
      <c r="AA168" s="276"/>
      <c r="AB168" s="276"/>
      <c r="AC168" s="276"/>
      <c r="AD168" s="276"/>
      <c r="AE168" s="276"/>
      <c r="AF168" s="276"/>
      <c r="AG168" s="276"/>
      <c r="AH168" s="276"/>
      <c r="AI168" s="276"/>
      <c r="AJ168" s="276"/>
      <c r="AK168" s="276"/>
    </row>
    <row r="169" spans="1:37" ht="13.5" customHeight="1">
      <c r="A169" s="277"/>
      <c r="B169" s="275"/>
      <c r="C169" s="275"/>
      <c r="D169" s="275"/>
      <c r="E169" s="275"/>
      <c r="F169" s="276"/>
      <c r="G169" s="276"/>
      <c r="H169" s="276"/>
      <c r="I169" s="276"/>
      <c r="J169" s="276"/>
      <c r="K169" s="276"/>
      <c r="L169" s="276"/>
      <c r="M169" s="276"/>
      <c r="N169" s="276"/>
      <c r="O169" s="276"/>
      <c r="P169" s="276"/>
      <c r="Q169" s="276"/>
      <c r="R169" s="276"/>
      <c r="S169" s="276"/>
      <c r="T169" s="276"/>
      <c r="U169" s="276"/>
      <c r="V169" s="276"/>
      <c r="W169" s="276"/>
      <c r="X169" s="276"/>
      <c r="Y169" s="276"/>
      <c r="Z169" s="276"/>
      <c r="AA169" s="276"/>
      <c r="AB169" s="276"/>
      <c r="AC169" s="276"/>
      <c r="AD169" s="276"/>
      <c r="AE169" s="276"/>
      <c r="AF169" s="276"/>
      <c r="AG169" s="276"/>
      <c r="AH169" s="276"/>
      <c r="AI169" s="276"/>
      <c r="AJ169" s="276"/>
      <c r="AK169" s="276"/>
    </row>
    <row r="170" spans="1:37" ht="13.5" customHeight="1">
      <c r="A170" s="277"/>
      <c r="B170" s="275"/>
      <c r="C170" s="275"/>
      <c r="D170" s="275"/>
      <c r="E170" s="275"/>
      <c r="F170" s="276"/>
      <c r="G170" s="276"/>
      <c r="H170" s="276"/>
      <c r="I170" s="276"/>
      <c r="J170" s="276"/>
      <c r="K170" s="276"/>
      <c r="L170" s="276"/>
      <c r="M170" s="276"/>
      <c r="N170" s="276"/>
      <c r="O170" s="276"/>
      <c r="P170" s="276"/>
      <c r="Q170" s="276"/>
      <c r="R170" s="276"/>
      <c r="S170" s="276"/>
      <c r="T170" s="276"/>
      <c r="U170" s="276"/>
      <c r="V170" s="276"/>
      <c r="W170" s="276"/>
      <c r="X170" s="276"/>
      <c r="Y170" s="276"/>
      <c r="Z170" s="276"/>
      <c r="AA170" s="276"/>
      <c r="AB170" s="276"/>
      <c r="AC170" s="276"/>
      <c r="AD170" s="276"/>
      <c r="AE170" s="276"/>
      <c r="AF170" s="276"/>
      <c r="AG170" s="276"/>
      <c r="AH170" s="276"/>
      <c r="AI170" s="276"/>
      <c r="AJ170" s="276"/>
      <c r="AK170" s="276"/>
    </row>
    <row r="171" spans="1:37" ht="13.5" customHeight="1">
      <c r="A171" s="277"/>
      <c r="B171" s="275"/>
      <c r="C171" s="275"/>
      <c r="D171" s="275"/>
      <c r="E171" s="275"/>
      <c r="F171" s="276"/>
      <c r="G171" s="276"/>
      <c r="H171" s="276"/>
      <c r="I171" s="276"/>
      <c r="J171" s="276"/>
      <c r="K171" s="276"/>
      <c r="L171" s="276"/>
      <c r="M171" s="276"/>
      <c r="N171" s="276"/>
      <c r="O171" s="276"/>
      <c r="P171" s="276"/>
      <c r="Q171" s="276"/>
      <c r="R171" s="276"/>
      <c r="S171" s="276"/>
      <c r="T171" s="276"/>
      <c r="U171" s="276"/>
      <c r="V171" s="276"/>
      <c r="W171" s="276"/>
      <c r="X171" s="276"/>
      <c r="Y171" s="276"/>
      <c r="Z171" s="276"/>
      <c r="AA171" s="276"/>
      <c r="AB171" s="276"/>
      <c r="AC171" s="276"/>
      <c r="AD171" s="276"/>
      <c r="AE171" s="276"/>
      <c r="AF171" s="276"/>
      <c r="AG171" s="276"/>
      <c r="AH171" s="276"/>
      <c r="AI171" s="276"/>
      <c r="AJ171" s="276"/>
      <c r="AK171" s="276"/>
    </row>
    <row r="172" spans="1:37" ht="13.5" customHeight="1">
      <c r="A172" s="277"/>
      <c r="B172" s="275"/>
      <c r="C172" s="275"/>
      <c r="D172" s="275"/>
      <c r="E172" s="275"/>
      <c r="F172" s="276"/>
      <c r="G172" s="276"/>
      <c r="H172" s="276"/>
      <c r="I172" s="276"/>
      <c r="J172" s="276"/>
      <c r="K172" s="276"/>
      <c r="L172" s="276"/>
      <c r="M172" s="276"/>
      <c r="N172" s="276"/>
      <c r="O172" s="276"/>
      <c r="P172" s="276"/>
      <c r="Q172" s="276"/>
      <c r="R172" s="276"/>
      <c r="S172" s="276"/>
      <c r="T172" s="276"/>
      <c r="U172" s="276"/>
      <c r="V172" s="276"/>
      <c r="W172" s="276"/>
      <c r="X172" s="276"/>
      <c r="Y172" s="276"/>
      <c r="Z172" s="276"/>
      <c r="AA172" s="276"/>
      <c r="AB172" s="276"/>
      <c r="AC172" s="276"/>
      <c r="AD172" s="276"/>
      <c r="AE172" s="276"/>
      <c r="AF172" s="276"/>
      <c r="AG172" s="276"/>
      <c r="AH172" s="276"/>
      <c r="AI172" s="276"/>
      <c r="AJ172" s="276"/>
      <c r="AK172" s="276"/>
    </row>
    <row r="173" spans="1:37" ht="13.5" customHeight="1">
      <c r="A173" s="277"/>
      <c r="B173" s="275"/>
      <c r="C173" s="275"/>
      <c r="D173" s="275"/>
      <c r="E173" s="275"/>
      <c r="F173" s="276"/>
      <c r="G173" s="276"/>
      <c r="H173" s="276"/>
      <c r="I173" s="276"/>
      <c r="J173" s="276"/>
      <c r="K173" s="276"/>
      <c r="L173" s="276"/>
      <c r="M173" s="276"/>
      <c r="N173" s="276"/>
      <c r="O173" s="276"/>
      <c r="P173" s="276"/>
      <c r="Q173" s="276"/>
      <c r="R173" s="276"/>
      <c r="S173" s="276"/>
      <c r="T173" s="276"/>
      <c r="U173" s="276"/>
      <c r="V173" s="276"/>
      <c r="W173" s="276"/>
      <c r="X173" s="276"/>
      <c r="Y173" s="276"/>
      <c r="Z173" s="276"/>
      <c r="AA173" s="276"/>
      <c r="AB173" s="276"/>
      <c r="AC173" s="276"/>
      <c r="AD173" s="276"/>
      <c r="AE173" s="276"/>
      <c r="AF173" s="276"/>
      <c r="AG173" s="276"/>
      <c r="AH173" s="276"/>
      <c r="AI173" s="276"/>
      <c r="AJ173" s="276"/>
      <c r="AK173" s="276"/>
    </row>
    <row r="174" spans="1:37" ht="13.5" customHeight="1">
      <c r="A174" s="277"/>
      <c r="B174" s="275"/>
      <c r="C174" s="275"/>
      <c r="D174" s="275"/>
      <c r="E174" s="275"/>
      <c r="F174" s="276"/>
      <c r="G174" s="276"/>
      <c r="H174" s="276"/>
      <c r="I174" s="276"/>
      <c r="J174" s="276"/>
      <c r="K174" s="276"/>
      <c r="L174" s="276"/>
      <c r="M174" s="276"/>
      <c r="N174" s="276"/>
      <c r="O174" s="276"/>
      <c r="P174" s="276"/>
      <c r="Q174" s="276"/>
      <c r="R174" s="276"/>
      <c r="S174" s="276"/>
      <c r="T174" s="276"/>
      <c r="U174" s="276"/>
      <c r="V174" s="276"/>
      <c r="W174" s="276"/>
      <c r="X174" s="276"/>
      <c r="Y174" s="276"/>
      <c r="Z174" s="276"/>
      <c r="AA174" s="276"/>
      <c r="AB174" s="276"/>
      <c r="AC174" s="276"/>
      <c r="AD174" s="276"/>
      <c r="AE174" s="276"/>
      <c r="AF174" s="276"/>
      <c r="AG174" s="276"/>
      <c r="AH174" s="276"/>
      <c r="AI174" s="276"/>
      <c r="AJ174" s="276"/>
      <c r="AK174" s="276"/>
    </row>
    <row r="175" spans="1:37" ht="13.5" customHeight="1">
      <c r="A175" s="277"/>
      <c r="B175" s="275"/>
      <c r="C175" s="275"/>
      <c r="D175" s="275"/>
      <c r="E175" s="275"/>
      <c r="F175" s="276"/>
      <c r="G175" s="276"/>
      <c r="H175" s="276"/>
      <c r="I175" s="276"/>
      <c r="J175" s="276"/>
      <c r="K175" s="276"/>
      <c r="L175" s="276"/>
      <c r="M175" s="276"/>
      <c r="N175" s="276"/>
      <c r="O175" s="276"/>
      <c r="P175" s="276"/>
      <c r="Q175" s="276"/>
      <c r="R175" s="276"/>
      <c r="S175" s="276"/>
      <c r="T175" s="276"/>
      <c r="U175" s="276"/>
      <c r="V175" s="276"/>
      <c r="W175" s="276"/>
      <c r="X175" s="276"/>
      <c r="Y175" s="276"/>
      <c r="Z175" s="276"/>
      <c r="AA175" s="276"/>
      <c r="AB175" s="276"/>
      <c r="AC175" s="276"/>
      <c r="AD175" s="276"/>
      <c r="AE175" s="276"/>
      <c r="AF175" s="276"/>
      <c r="AG175" s="276"/>
      <c r="AH175" s="276"/>
      <c r="AI175" s="276"/>
      <c r="AJ175" s="276"/>
      <c r="AK175" s="276"/>
    </row>
    <row r="176" spans="1:37" ht="13.5" customHeight="1">
      <c r="A176" s="277"/>
      <c r="B176" s="275"/>
      <c r="C176" s="275"/>
      <c r="D176" s="275"/>
      <c r="E176" s="275"/>
      <c r="F176" s="276"/>
      <c r="G176" s="276"/>
      <c r="H176" s="276"/>
      <c r="I176" s="276"/>
      <c r="J176" s="276"/>
      <c r="K176" s="276"/>
      <c r="L176" s="276"/>
      <c r="M176" s="276"/>
      <c r="N176" s="276"/>
      <c r="O176" s="276"/>
      <c r="P176" s="276"/>
      <c r="Q176" s="276"/>
      <c r="R176" s="276"/>
      <c r="S176" s="276"/>
      <c r="T176" s="276"/>
      <c r="U176" s="276"/>
      <c r="V176" s="276"/>
      <c r="W176" s="276"/>
      <c r="X176" s="276"/>
      <c r="Y176" s="276"/>
      <c r="Z176" s="276"/>
      <c r="AA176" s="276"/>
      <c r="AB176" s="276"/>
      <c r="AC176" s="276"/>
      <c r="AD176" s="276"/>
      <c r="AE176" s="276"/>
      <c r="AF176" s="276"/>
      <c r="AG176" s="276"/>
      <c r="AH176" s="276"/>
      <c r="AI176" s="276"/>
      <c r="AJ176" s="276"/>
      <c r="AK176" s="276"/>
    </row>
    <row r="177" spans="1:37" ht="13.5" customHeight="1">
      <c r="A177" s="277"/>
      <c r="B177" s="275"/>
      <c r="C177" s="275"/>
      <c r="D177" s="275"/>
      <c r="E177" s="275"/>
      <c r="F177" s="276"/>
      <c r="G177" s="276"/>
      <c r="H177" s="276"/>
      <c r="I177" s="276"/>
      <c r="J177" s="276"/>
      <c r="K177" s="276"/>
      <c r="L177" s="276"/>
      <c r="M177" s="276"/>
      <c r="N177" s="276"/>
      <c r="O177" s="276"/>
      <c r="P177" s="276"/>
      <c r="Q177" s="276"/>
      <c r="R177" s="276"/>
      <c r="S177" s="276"/>
      <c r="T177" s="276"/>
      <c r="U177" s="276"/>
      <c r="V177" s="276"/>
      <c r="W177" s="276"/>
      <c r="X177" s="276"/>
      <c r="Y177" s="276"/>
      <c r="Z177" s="276"/>
      <c r="AA177" s="276"/>
      <c r="AB177" s="276"/>
      <c r="AC177" s="276"/>
      <c r="AD177" s="276"/>
      <c r="AE177" s="276"/>
      <c r="AF177" s="276"/>
      <c r="AG177" s="276"/>
      <c r="AH177" s="276"/>
      <c r="AI177" s="276"/>
      <c r="AJ177" s="276"/>
      <c r="AK177" s="276"/>
    </row>
    <row r="178" spans="1:37" ht="13.5" customHeight="1">
      <c r="A178" s="277"/>
      <c r="B178" s="275"/>
      <c r="C178" s="275"/>
      <c r="D178" s="275"/>
      <c r="E178" s="275"/>
      <c r="F178" s="276"/>
      <c r="G178" s="276"/>
      <c r="H178" s="276"/>
      <c r="I178" s="276"/>
      <c r="J178" s="276"/>
      <c r="K178" s="276"/>
      <c r="L178" s="276"/>
      <c r="M178" s="276"/>
      <c r="N178" s="276"/>
      <c r="O178" s="276"/>
      <c r="P178" s="276"/>
      <c r="Q178" s="276"/>
      <c r="R178" s="276"/>
      <c r="S178" s="276"/>
      <c r="T178" s="276"/>
      <c r="U178" s="276"/>
      <c r="V178" s="276"/>
      <c r="W178" s="276"/>
      <c r="X178" s="276"/>
      <c r="Y178" s="276"/>
      <c r="Z178" s="276"/>
      <c r="AA178" s="276"/>
      <c r="AB178" s="276"/>
      <c r="AC178" s="276"/>
      <c r="AD178" s="276"/>
      <c r="AE178" s="276"/>
      <c r="AF178" s="276"/>
      <c r="AG178" s="276"/>
      <c r="AH178" s="276"/>
      <c r="AI178" s="276"/>
      <c r="AJ178" s="276"/>
      <c r="AK178" s="276"/>
    </row>
    <row r="179" spans="1:37" ht="13.5" customHeight="1">
      <c r="A179" s="277"/>
      <c r="B179" s="275"/>
      <c r="C179" s="275"/>
      <c r="D179" s="275"/>
      <c r="E179" s="275"/>
      <c r="F179" s="276"/>
      <c r="G179" s="276"/>
      <c r="H179" s="276"/>
      <c r="I179" s="276"/>
      <c r="J179" s="276"/>
      <c r="K179" s="276"/>
      <c r="L179" s="276"/>
      <c r="M179" s="276"/>
      <c r="N179" s="276"/>
      <c r="O179" s="276"/>
      <c r="P179" s="276"/>
      <c r="Q179" s="276"/>
      <c r="R179" s="276"/>
      <c r="S179" s="276"/>
      <c r="T179" s="276"/>
      <c r="U179" s="276"/>
      <c r="V179" s="276"/>
      <c r="W179" s="276"/>
      <c r="X179" s="276"/>
      <c r="Y179" s="276"/>
      <c r="Z179" s="276"/>
      <c r="AA179" s="276"/>
      <c r="AB179" s="276"/>
      <c r="AC179" s="276"/>
      <c r="AD179" s="276"/>
      <c r="AE179" s="276"/>
      <c r="AF179" s="276"/>
      <c r="AG179" s="276"/>
      <c r="AH179" s="276"/>
      <c r="AI179" s="276"/>
      <c r="AJ179" s="276"/>
      <c r="AK179" s="276"/>
    </row>
    <row r="180" spans="1:37" ht="13.5" customHeight="1">
      <c r="A180" s="277"/>
      <c r="B180" s="275"/>
      <c r="C180" s="275"/>
      <c r="D180" s="275"/>
      <c r="E180" s="275"/>
      <c r="F180" s="276"/>
      <c r="G180" s="276"/>
      <c r="H180" s="276"/>
      <c r="I180" s="276"/>
      <c r="J180" s="276"/>
      <c r="K180" s="276"/>
      <c r="L180" s="276"/>
      <c r="M180" s="276"/>
      <c r="N180" s="276"/>
      <c r="O180" s="276"/>
      <c r="P180" s="276"/>
      <c r="Q180" s="276"/>
      <c r="R180" s="276"/>
      <c r="S180" s="276"/>
      <c r="T180" s="276"/>
      <c r="U180" s="276"/>
      <c r="V180" s="276"/>
      <c r="W180" s="276"/>
      <c r="X180" s="276"/>
      <c r="Y180" s="276"/>
      <c r="Z180" s="276"/>
      <c r="AA180" s="276"/>
      <c r="AB180" s="276"/>
      <c r="AC180" s="276"/>
      <c r="AD180" s="276"/>
      <c r="AE180" s="276"/>
      <c r="AF180" s="276"/>
      <c r="AG180" s="276"/>
      <c r="AH180" s="276"/>
      <c r="AI180" s="276"/>
      <c r="AJ180" s="276"/>
      <c r="AK180" s="276"/>
    </row>
    <row r="181" spans="1:37" ht="13.5" customHeight="1">
      <c r="A181" s="277"/>
      <c r="B181" s="275"/>
      <c r="C181" s="275"/>
      <c r="D181" s="275"/>
      <c r="E181" s="275"/>
      <c r="F181" s="276"/>
      <c r="G181" s="276"/>
      <c r="H181" s="276"/>
      <c r="I181" s="276"/>
      <c r="J181" s="276"/>
      <c r="K181" s="276"/>
      <c r="L181" s="276"/>
      <c r="M181" s="276"/>
      <c r="N181" s="276"/>
      <c r="O181" s="276"/>
      <c r="P181" s="276"/>
      <c r="Q181" s="276"/>
      <c r="R181" s="276"/>
      <c r="S181" s="276"/>
      <c r="T181" s="276"/>
      <c r="U181" s="276"/>
      <c r="V181" s="276"/>
      <c r="W181" s="276"/>
      <c r="X181" s="276"/>
      <c r="Y181" s="276"/>
      <c r="Z181" s="276"/>
      <c r="AA181" s="276"/>
      <c r="AB181" s="276"/>
      <c r="AC181" s="276"/>
      <c r="AD181" s="276"/>
      <c r="AE181" s="276"/>
      <c r="AF181" s="276"/>
      <c r="AG181" s="276"/>
      <c r="AH181" s="276"/>
      <c r="AI181" s="276"/>
      <c r="AJ181" s="276"/>
      <c r="AK181" s="276"/>
    </row>
    <row r="182" spans="1:37" ht="13.5" customHeight="1">
      <c r="A182" s="277"/>
      <c r="B182" s="275"/>
      <c r="C182" s="275"/>
      <c r="D182" s="275"/>
      <c r="E182" s="275"/>
      <c r="F182" s="276"/>
      <c r="G182" s="276"/>
      <c r="H182" s="276"/>
      <c r="I182" s="276"/>
      <c r="J182" s="276"/>
      <c r="K182" s="276"/>
      <c r="L182" s="276"/>
      <c r="M182" s="276"/>
      <c r="N182" s="276"/>
      <c r="O182" s="276"/>
      <c r="P182" s="276"/>
      <c r="Q182" s="276"/>
      <c r="R182" s="276"/>
      <c r="S182" s="276"/>
      <c r="T182" s="276"/>
      <c r="U182" s="276"/>
      <c r="V182" s="276"/>
      <c r="W182" s="276"/>
      <c r="X182" s="276"/>
      <c r="Y182" s="276"/>
      <c r="Z182" s="276"/>
      <c r="AA182" s="276"/>
      <c r="AB182" s="276"/>
      <c r="AC182" s="276"/>
      <c r="AD182" s="276"/>
      <c r="AE182" s="276"/>
      <c r="AF182" s="276"/>
      <c r="AG182" s="276"/>
      <c r="AH182" s="276"/>
      <c r="AI182" s="276"/>
      <c r="AJ182" s="276"/>
      <c r="AK182" s="276"/>
    </row>
    <row r="183" spans="1:37" ht="13.5" customHeight="1">
      <c r="A183" s="277"/>
      <c r="B183" s="275"/>
      <c r="C183" s="275"/>
      <c r="D183" s="275"/>
      <c r="E183" s="275"/>
      <c r="F183" s="276"/>
      <c r="G183" s="276"/>
      <c r="H183" s="276"/>
      <c r="I183" s="276"/>
      <c r="J183" s="276"/>
      <c r="K183" s="276"/>
      <c r="L183" s="276"/>
      <c r="M183" s="276"/>
      <c r="N183" s="276"/>
      <c r="O183" s="276"/>
      <c r="P183" s="276"/>
      <c r="Q183" s="276"/>
      <c r="R183" s="276"/>
      <c r="S183" s="276"/>
      <c r="T183" s="276"/>
      <c r="U183" s="276"/>
      <c r="V183" s="276"/>
      <c r="W183" s="276"/>
      <c r="X183" s="276"/>
      <c r="Y183" s="276"/>
      <c r="Z183" s="276"/>
      <c r="AA183" s="276"/>
      <c r="AB183" s="276"/>
      <c r="AC183" s="276"/>
      <c r="AD183" s="276"/>
      <c r="AE183" s="276"/>
      <c r="AF183" s="276"/>
      <c r="AG183" s="276"/>
      <c r="AH183" s="276"/>
      <c r="AI183" s="276"/>
      <c r="AJ183" s="276"/>
      <c r="AK183" s="276"/>
    </row>
    <row r="184" spans="1:37" ht="13.5" customHeight="1">
      <c r="A184" s="277"/>
      <c r="B184" s="275"/>
      <c r="C184" s="275"/>
      <c r="D184" s="275"/>
      <c r="E184" s="275"/>
      <c r="F184" s="276"/>
      <c r="G184" s="276"/>
      <c r="H184" s="276"/>
      <c r="I184" s="276"/>
      <c r="J184" s="276"/>
      <c r="K184" s="276"/>
      <c r="L184" s="276"/>
      <c r="M184" s="276"/>
      <c r="N184" s="276"/>
      <c r="O184" s="276"/>
      <c r="P184" s="276"/>
      <c r="Q184" s="276"/>
      <c r="R184" s="276"/>
      <c r="S184" s="276"/>
      <c r="T184" s="276"/>
      <c r="U184" s="276"/>
      <c r="V184" s="276"/>
      <c r="W184" s="276"/>
      <c r="X184" s="276"/>
      <c r="Y184" s="276"/>
      <c r="Z184" s="276"/>
      <c r="AA184" s="276"/>
      <c r="AB184" s="276"/>
      <c r="AC184" s="276"/>
      <c r="AD184" s="276"/>
      <c r="AE184" s="276"/>
      <c r="AF184" s="276"/>
      <c r="AG184" s="276"/>
      <c r="AH184" s="276"/>
      <c r="AI184" s="276"/>
      <c r="AJ184" s="276"/>
      <c r="AK184" s="276"/>
    </row>
    <row r="185" spans="1:37" ht="13.5" customHeight="1">
      <c r="A185" s="276"/>
      <c r="B185" s="276"/>
      <c r="C185" s="276"/>
      <c r="D185" s="276"/>
      <c r="E185" s="276"/>
      <c r="F185" s="276"/>
      <c r="G185" s="276"/>
      <c r="H185" s="276"/>
      <c r="I185" s="276"/>
      <c r="J185" s="276"/>
      <c r="K185" s="276"/>
      <c r="L185" s="276"/>
      <c r="M185" s="276"/>
      <c r="N185" s="276"/>
      <c r="O185" s="276"/>
      <c r="P185" s="276"/>
      <c r="Q185" s="276"/>
      <c r="R185" s="276"/>
      <c r="S185" s="276"/>
      <c r="T185" s="276"/>
      <c r="U185" s="276"/>
      <c r="V185" s="276"/>
      <c r="W185" s="276"/>
      <c r="X185" s="276"/>
      <c r="Y185" s="276"/>
      <c r="Z185" s="276"/>
      <c r="AA185" s="276"/>
      <c r="AB185" s="276"/>
      <c r="AC185" s="276"/>
      <c r="AD185" s="276"/>
      <c r="AE185" s="276"/>
      <c r="AF185" s="276"/>
      <c r="AG185" s="276"/>
      <c r="AH185" s="276"/>
      <c r="AI185" s="276"/>
      <c r="AJ185" s="276"/>
      <c r="AK185" s="276"/>
    </row>
    <row r="186" spans="1:37" ht="13.5" customHeight="1">
      <c r="A186" s="276"/>
      <c r="B186" s="276"/>
      <c r="C186" s="276"/>
      <c r="D186" s="276"/>
      <c r="E186" s="276"/>
      <c r="F186" s="276"/>
      <c r="G186" s="276"/>
      <c r="H186" s="276"/>
      <c r="I186" s="276"/>
      <c r="J186" s="276"/>
      <c r="K186" s="276"/>
      <c r="L186" s="276"/>
      <c r="M186" s="276"/>
      <c r="N186" s="276"/>
      <c r="O186" s="276"/>
      <c r="P186" s="276"/>
      <c r="Q186" s="276"/>
      <c r="R186" s="276"/>
      <c r="S186" s="276"/>
      <c r="T186" s="276"/>
      <c r="U186" s="276"/>
      <c r="V186" s="276"/>
      <c r="W186" s="276"/>
      <c r="X186" s="276"/>
      <c r="Y186" s="276"/>
      <c r="Z186" s="276"/>
      <c r="AA186" s="276"/>
      <c r="AB186" s="276"/>
      <c r="AC186" s="276"/>
      <c r="AD186" s="276"/>
      <c r="AE186" s="276"/>
      <c r="AF186" s="276"/>
      <c r="AG186" s="276"/>
      <c r="AH186" s="276"/>
      <c r="AI186" s="276"/>
      <c r="AJ186" s="276"/>
      <c r="AK186" s="276"/>
    </row>
    <row r="187" spans="1:37" ht="13.5" customHeight="1">
      <c r="A187" s="276"/>
      <c r="B187" s="276"/>
      <c r="C187" s="276"/>
      <c r="D187" s="276"/>
      <c r="E187" s="276"/>
      <c r="F187" s="276"/>
      <c r="G187" s="276"/>
      <c r="H187" s="276"/>
      <c r="I187" s="276"/>
      <c r="J187" s="276"/>
      <c r="K187" s="276"/>
      <c r="L187" s="276"/>
      <c r="M187" s="276"/>
      <c r="N187" s="276"/>
      <c r="O187" s="276"/>
      <c r="P187" s="276"/>
      <c r="Q187" s="276"/>
      <c r="R187" s="276"/>
      <c r="S187" s="276"/>
      <c r="T187" s="276"/>
      <c r="U187" s="276"/>
      <c r="V187" s="276"/>
      <c r="W187" s="276"/>
      <c r="X187" s="276"/>
      <c r="Y187" s="276"/>
      <c r="Z187" s="276"/>
      <c r="AA187" s="276"/>
      <c r="AB187" s="276"/>
      <c r="AC187" s="276"/>
      <c r="AD187" s="276"/>
      <c r="AE187" s="276"/>
      <c r="AF187" s="276"/>
      <c r="AG187" s="276"/>
      <c r="AH187" s="276"/>
      <c r="AI187" s="276"/>
      <c r="AJ187" s="276"/>
      <c r="AK187" s="276"/>
    </row>
    <row r="188" spans="1:37" ht="13.5" customHeight="1">
      <c r="A188" s="276"/>
      <c r="B188" s="276"/>
      <c r="C188" s="276"/>
      <c r="D188" s="276"/>
      <c r="E188" s="276"/>
      <c r="F188" s="276"/>
      <c r="G188" s="276"/>
      <c r="H188" s="276"/>
      <c r="I188" s="276"/>
      <c r="J188" s="276"/>
      <c r="K188" s="276"/>
      <c r="L188" s="276"/>
      <c r="M188" s="276"/>
      <c r="N188" s="276"/>
      <c r="O188" s="276"/>
      <c r="P188" s="276"/>
      <c r="Q188" s="276"/>
      <c r="R188" s="276"/>
      <c r="S188" s="276"/>
      <c r="T188" s="276"/>
      <c r="U188" s="276"/>
      <c r="V188" s="276"/>
      <c r="W188" s="276"/>
      <c r="X188" s="276"/>
      <c r="Y188" s="276"/>
      <c r="Z188" s="276"/>
      <c r="AA188" s="276"/>
      <c r="AB188" s="276"/>
      <c r="AC188" s="276"/>
      <c r="AD188" s="276"/>
      <c r="AE188" s="276"/>
      <c r="AF188" s="276"/>
      <c r="AG188" s="276"/>
      <c r="AH188" s="276"/>
      <c r="AI188" s="276"/>
      <c r="AJ188" s="276"/>
      <c r="AK188" s="276"/>
    </row>
    <row r="189" spans="1:37" ht="13.5" customHeight="1">
      <c r="A189" s="276"/>
      <c r="B189" s="276"/>
      <c r="C189" s="276"/>
      <c r="D189" s="276"/>
      <c r="E189" s="276"/>
      <c r="F189" s="276"/>
      <c r="G189" s="276"/>
      <c r="H189" s="276"/>
      <c r="I189" s="276"/>
      <c r="J189" s="276"/>
      <c r="K189" s="276"/>
      <c r="L189" s="276"/>
      <c r="M189" s="276"/>
      <c r="N189" s="276"/>
      <c r="O189" s="276"/>
      <c r="P189" s="276"/>
      <c r="Q189" s="276"/>
      <c r="R189" s="276"/>
      <c r="S189" s="276"/>
      <c r="T189" s="276"/>
      <c r="U189" s="276"/>
      <c r="V189" s="276"/>
      <c r="W189" s="276"/>
      <c r="X189" s="276"/>
      <c r="Y189" s="276"/>
      <c r="Z189" s="276"/>
      <c r="AA189" s="276"/>
      <c r="AB189" s="276"/>
      <c r="AC189" s="276"/>
      <c r="AD189" s="276"/>
      <c r="AE189" s="276"/>
      <c r="AF189" s="276"/>
      <c r="AG189" s="276"/>
      <c r="AH189" s="276"/>
      <c r="AI189" s="276"/>
      <c r="AJ189" s="276"/>
      <c r="AK189" s="276"/>
    </row>
    <row r="190" spans="1:37" ht="13.5" customHeight="1">
      <c r="A190" s="276"/>
      <c r="B190" s="276"/>
      <c r="C190" s="276"/>
      <c r="D190" s="276"/>
      <c r="E190" s="276"/>
      <c r="F190" s="276"/>
      <c r="G190" s="276"/>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row>
    <row r="191" spans="1:37" ht="13.5" customHeight="1">
      <c r="A191" s="276"/>
      <c r="B191" s="276"/>
      <c r="C191" s="276"/>
      <c r="D191" s="276"/>
      <c r="E191" s="276"/>
      <c r="F191" s="276"/>
      <c r="G191" s="276"/>
      <c r="H191" s="276"/>
      <c r="I191" s="276"/>
      <c r="J191" s="276"/>
      <c r="K191" s="276"/>
      <c r="L191" s="276"/>
      <c r="M191" s="276"/>
      <c r="N191" s="276"/>
      <c r="O191" s="276"/>
      <c r="P191" s="276"/>
      <c r="Q191" s="276"/>
      <c r="R191" s="276"/>
      <c r="S191" s="276"/>
      <c r="T191" s="276"/>
      <c r="U191" s="276"/>
      <c r="V191" s="276"/>
      <c r="W191" s="276"/>
      <c r="X191" s="276"/>
      <c r="Y191" s="276"/>
      <c r="Z191" s="276"/>
      <c r="AA191" s="276"/>
      <c r="AB191" s="276"/>
      <c r="AC191" s="276"/>
      <c r="AD191" s="276"/>
      <c r="AE191" s="276"/>
      <c r="AF191" s="276"/>
      <c r="AG191" s="276"/>
      <c r="AH191" s="276"/>
      <c r="AI191" s="276"/>
      <c r="AJ191" s="276"/>
      <c r="AK191" s="276"/>
    </row>
    <row r="192" spans="1:37" ht="13.5" customHeight="1">
      <c r="A192" s="276"/>
      <c r="B192" s="276"/>
      <c r="C192" s="276"/>
      <c r="D192" s="276"/>
      <c r="E192" s="276"/>
      <c r="F192" s="276"/>
      <c r="G192" s="276"/>
      <c r="H192" s="276"/>
      <c r="I192" s="276"/>
      <c r="J192" s="276"/>
      <c r="K192" s="276"/>
      <c r="L192" s="276"/>
      <c r="M192" s="276"/>
      <c r="N192" s="276"/>
      <c r="O192" s="276"/>
      <c r="P192" s="276"/>
      <c r="Q192" s="276"/>
      <c r="R192" s="276"/>
      <c r="S192" s="276"/>
      <c r="T192" s="276"/>
      <c r="U192" s="276"/>
      <c r="V192" s="276"/>
      <c r="W192" s="276"/>
      <c r="X192" s="276"/>
      <c r="Y192" s="276"/>
      <c r="Z192" s="276"/>
      <c r="AA192" s="276"/>
      <c r="AB192" s="276"/>
      <c r="AC192" s="276"/>
      <c r="AD192" s="276"/>
      <c r="AE192" s="276"/>
      <c r="AF192" s="276"/>
      <c r="AG192" s="276"/>
      <c r="AH192" s="276"/>
      <c r="AI192" s="276"/>
      <c r="AJ192" s="276"/>
      <c r="AK192" s="276"/>
    </row>
    <row r="193" spans="1:37" ht="13.5" customHeight="1">
      <c r="A193" s="276"/>
      <c r="B193" s="276"/>
      <c r="C193" s="276"/>
      <c r="D193" s="276"/>
      <c r="E193" s="276"/>
      <c r="F193" s="276"/>
      <c r="G193" s="276"/>
      <c r="H193" s="276"/>
      <c r="I193" s="276"/>
      <c r="J193" s="276"/>
      <c r="K193" s="276"/>
      <c r="L193" s="276"/>
      <c r="M193" s="276"/>
      <c r="N193" s="276"/>
      <c r="O193" s="276"/>
      <c r="P193" s="276"/>
      <c r="Q193" s="276"/>
      <c r="R193" s="276"/>
      <c r="S193" s="276"/>
      <c r="T193" s="276"/>
      <c r="U193" s="276"/>
      <c r="V193" s="276"/>
      <c r="W193" s="276"/>
      <c r="X193" s="276"/>
      <c r="Y193" s="276"/>
      <c r="Z193" s="276"/>
      <c r="AA193" s="276"/>
      <c r="AB193" s="276"/>
      <c r="AC193" s="276"/>
      <c r="AD193" s="276"/>
      <c r="AE193" s="276"/>
      <c r="AF193" s="276"/>
      <c r="AG193" s="276"/>
      <c r="AH193" s="276"/>
      <c r="AI193" s="276"/>
      <c r="AJ193" s="276"/>
      <c r="AK193" s="276"/>
    </row>
    <row r="194" spans="1:37" ht="13.5" customHeight="1">
      <c r="A194" s="276"/>
      <c r="B194" s="276"/>
      <c r="C194" s="276"/>
      <c r="D194" s="276"/>
      <c r="E194" s="276"/>
      <c r="F194" s="276"/>
      <c r="G194" s="276"/>
      <c r="H194" s="276"/>
      <c r="I194" s="276"/>
      <c r="J194" s="276"/>
      <c r="K194" s="276"/>
      <c r="L194" s="276"/>
      <c r="M194" s="276"/>
      <c r="N194" s="276"/>
      <c r="O194" s="276"/>
      <c r="P194" s="276"/>
      <c r="Q194" s="276"/>
      <c r="R194" s="276"/>
      <c r="S194" s="276"/>
      <c r="T194" s="276"/>
      <c r="U194" s="276"/>
      <c r="V194" s="276"/>
      <c r="W194" s="276"/>
      <c r="X194" s="276"/>
      <c r="Y194" s="276"/>
      <c r="Z194" s="276"/>
      <c r="AA194" s="276"/>
      <c r="AB194" s="276"/>
      <c r="AC194" s="276"/>
      <c r="AD194" s="276"/>
      <c r="AE194" s="276"/>
      <c r="AF194" s="276"/>
      <c r="AG194" s="276"/>
      <c r="AH194" s="276"/>
      <c r="AI194" s="276"/>
      <c r="AJ194" s="276"/>
      <c r="AK194" s="276"/>
    </row>
    <row r="195" spans="1:37" ht="13.5" customHeight="1">
      <c r="A195" s="276"/>
      <c r="B195" s="276"/>
      <c r="C195" s="276"/>
      <c r="D195" s="276"/>
      <c r="E195" s="276"/>
      <c r="F195" s="276"/>
      <c r="G195" s="276"/>
      <c r="H195" s="276"/>
      <c r="I195" s="276"/>
      <c r="J195" s="276"/>
      <c r="K195" s="276"/>
      <c r="L195" s="276"/>
      <c r="M195" s="276"/>
      <c r="N195" s="276"/>
      <c r="O195" s="276"/>
      <c r="P195" s="276"/>
      <c r="Q195" s="276"/>
      <c r="R195" s="276"/>
      <c r="S195" s="276"/>
      <c r="T195" s="276"/>
      <c r="U195" s="276"/>
      <c r="V195" s="276"/>
      <c r="W195" s="276"/>
      <c r="X195" s="276"/>
      <c r="Y195" s="276"/>
      <c r="Z195" s="276"/>
      <c r="AA195" s="276"/>
      <c r="AB195" s="276"/>
      <c r="AC195" s="276"/>
      <c r="AD195" s="276"/>
      <c r="AE195" s="276"/>
      <c r="AF195" s="276"/>
      <c r="AG195" s="276"/>
      <c r="AH195" s="276"/>
      <c r="AI195" s="276"/>
      <c r="AJ195" s="276"/>
      <c r="AK195" s="276"/>
    </row>
    <row r="196" spans="1:37" ht="13.5" customHeight="1">
      <c r="A196" s="276"/>
      <c r="B196" s="276"/>
      <c r="C196" s="276"/>
      <c r="D196" s="276"/>
      <c r="E196" s="276"/>
      <c r="F196" s="276"/>
      <c r="G196" s="276"/>
      <c r="H196" s="276"/>
      <c r="I196" s="276"/>
      <c r="J196" s="276"/>
      <c r="K196" s="276"/>
      <c r="L196" s="276"/>
      <c r="M196" s="276"/>
      <c r="N196" s="276"/>
      <c r="O196" s="276"/>
      <c r="P196" s="276"/>
      <c r="Q196" s="276"/>
      <c r="R196" s="276"/>
      <c r="S196" s="276"/>
      <c r="T196" s="276"/>
      <c r="U196" s="276"/>
      <c r="V196" s="276"/>
      <c r="W196" s="276"/>
      <c r="X196" s="276"/>
      <c r="Y196" s="276"/>
      <c r="Z196" s="276"/>
      <c r="AA196" s="276"/>
      <c r="AB196" s="276"/>
      <c r="AC196" s="276"/>
      <c r="AD196" s="276"/>
      <c r="AE196" s="276"/>
      <c r="AF196" s="276"/>
      <c r="AG196" s="276"/>
      <c r="AH196" s="276"/>
      <c r="AI196" s="276"/>
      <c r="AJ196" s="276"/>
      <c r="AK196" s="276"/>
    </row>
    <row r="197" spans="1:37" ht="13.5" customHeight="1">
      <c r="A197" s="276"/>
      <c r="B197" s="276"/>
      <c r="C197" s="276"/>
      <c r="D197" s="276"/>
      <c r="E197" s="276"/>
      <c r="F197" s="276"/>
      <c r="G197" s="276"/>
      <c r="H197" s="276"/>
      <c r="I197" s="276"/>
      <c r="J197" s="276"/>
      <c r="K197" s="276"/>
      <c r="L197" s="276"/>
      <c r="M197" s="276"/>
      <c r="N197" s="276"/>
      <c r="O197" s="276"/>
      <c r="P197" s="276"/>
      <c r="Q197" s="276"/>
      <c r="R197" s="276"/>
      <c r="S197" s="276"/>
      <c r="T197" s="276"/>
      <c r="U197" s="276"/>
      <c r="V197" s="276"/>
      <c r="W197" s="276"/>
      <c r="X197" s="276"/>
      <c r="Y197" s="276"/>
      <c r="Z197" s="276"/>
      <c r="AA197" s="276"/>
      <c r="AB197" s="276"/>
      <c r="AC197" s="276"/>
      <c r="AD197" s="276"/>
      <c r="AE197" s="276"/>
      <c r="AF197" s="276"/>
      <c r="AG197" s="276"/>
      <c r="AH197" s="276"/>
      <c r="AI197" s="276"/>
      <c r="AJ197" s="276"/>
      <c r="AK197" s="276"/>
    </row>
    <row r="198" spans="1:37" ht="13.5" customHeight="1">
      <c r="A198" s="276"/>
      <c r="B198" s="276"/>
      <c r="C198" s="276"/>
      <c r="D198" s="276"/>
      <c r="E198" s="276"/>
      <c r="F198" s="276"/>
      <c r="G198" s="276"/>
      <c r="H198" s="276"/>
      <c r="I198" s="276"/>
      <c r="J198" s="276"/>
      <c r="K198" s="276"/>
      <c r="L198" s="276"/>
      <c r="M198" s="276"/>
      <c r="N198" s="276"/>
      <c r="O198" s="276"/>
      <c r="P198" s="276"/>
      <c r="Q198" s="276"/>
      <c r="R198" s="276"/>
      <c r="S198" s="276"/>
      <c r="T198" s="276"/>
      <c r="U198" s="276"/>
      <c r="V198" s="276"/>
      <c r="W198" s="276"/>
      <c r="X198" s="276"/>
      <c r="Y198" s="276"/>
      <c r="Z198" s="276"/>
      <c r="AA198" s="276"/>
      <c r="AB198" s="276"/>
      <c r="AC198" s="276"/>
      <c r="AD198" s="276"/>
      <c r="AE198" s="276"/>
      <c r="AF198" s="276"/>
      <c r="AG198" s="276"/>
      <c r="AH198" s="276"/>
      <c r="AI198" s="276"/>
      <c r="AJ198" s="276"/>
      <c r="AK198" s="276"/>
    </row>
    <row r="199" spans="1:37" ht="13.5" customHeight="1">
      <c r="A199" s="276"/>
      <c r="B199" s="276"/>
      <c r="C199" s="276"/>
      <c r="D199" s="276"/>
      <c r="E199" s="276"/>
      <c r="F199" s="276"/>
      <c r="G199" s="276"/>
      <c r="H199" s="276"/>
      <c r="I199" s="276"/>
      <c r="J199" s="276"/>
      <c r="K199" s="276"/>
      <c r="L199" s="276"/>
      <c r="M199" s="276"/>
      <c r="N199" s="276"/>
      <c r="O199" s="276"/>
      <c r="P199" s="276"/>
      <c r="Q199" s="276"/>
      <c r="R199" s="276"/>
      <c r="S199" s="276"/>
      <c r="T199" s="276"/>
      <c r="U199" s="276"/>
      <c r="V199" s="276"/>
      <c r="W199" s="276"/>
      <c r="X199" s="276"/>
      <c r="Y199" s="276"/>
      <c r="Z199" s="276"/>
      <c r="AA199" s="276"/>
      <c r="AB199" s="276"/>
      <c r="AC199" s="276"/>
      <c r="AD199" s="276"/>
      <c r="AE199" s="276"/>
      <c r="AF199" s="276"/>
      <c r="AG199" s="276"/>
      <c r="AH199" s="276"/>
      <c r="AI199" s="276"/>
      <c r="AJ199" s="276"/>
      <c r="AK199" s="276"/>
    </row>
    <row r="200" spans="1:37" ht="13.5" customHeight="1">
      <c r="A200" s="276"/>
      <c r="B200" s="276"/>
      <c r="C200" s="276"/>
      <c r="D200" s="276"/>
      <c r="E200" s="276"/>
      <c r="F200" s="276"/>
      <c r="G200" s="276"/>
      <c r="H200" s="276"/>
      <c r="I200" s="276"/>
      <c r="J200" s="276"/>
      <c r="K200" s="276"/>
      <c r="L200" s="276"/>
      <c r="M200" s="276"/>
      <c r="N200" s="276"/>
      <c r="O200" s="276"/>
      <c r="P200" s="276"/>
      <c r="Q200" s="276"/>
      <c r="R200" s="276"/>
      <c r="S200" s="276"/>
      <c r="T200" s="276"/>
      <c r="U200" s="276"/>
      <c r="V200" s="276"/>
      <c r="W200" s="276"/>
      <c r="X200" s="276"/>
      <c r="Y200" s="276"/>
      <c r="Z200" s="276"/>
      <c r="AA200" s="276"/>
      <c r="AB200" s="276"/>
      <c r="AC200" s="276"/>
      <c r="AD200" s="276"/>
      <c r="AE200" s="276"/>
      <c r="AF200" s="276"/>
      <c r="AG200" s="276"/>
      <c r="AH200" s="276"/>
      <c r="AI200" s="276"/>
      <c r="AJ200" s="276"/>
      <c r="AK200" s="276"/>
    </row>
    <row r="201" spans="1:37" ht="13.5" customHeight="1">
      <c r="A201" s="276"/>
      <c r="B201" s="276"/>
      <c r="C201" s="276"/>
      <c r="D201" s="276"/>
      <c r="E201" s="276"/>
      <c r="F201" s="276"/>
      <c r="G201" s="276"/>
      <c r="H201" s="276"/>
      <c r="I201" s="276"/>
      <c r="J201" s="276"/>
      <c r="K201" s="276"/>
      <c r="L201" s="276"/>
      <c r="M201" s="276"/>
      <c r="N201" s="276"/>
      <c r="O201" s="276"/>
      <c r="P201" s="276"/>
      <c r="Q201" s="276"/>
      <c r="R201" s="276"/>
      <c r="S201" s="276"/>
      <c r="T201" s="276"/>
      <c r="U201" s="276"/>
      <c r="V201" s="276"/>
      <c r="W201" s="276"/>
      <c r="X201" s="276"/>
      <c r="Y201" s="276"/>
      <c r="Z201" s="276"/>
      <c r="AA201" s="276"/>
      <c r="AB201" s="276"/>
      <c r="AC201" s="276"/>
      <c r="AD201" s="276"/>
      <c r="AE201" s="276"/>
      <c r="AF201" s="276"/>
      <c r="AG201" s="276"/>
      <c r="AH201" s="276"/>
      <c r="AI201" s="276"/>
      <c r="AJ201" s="276"/>
      <c r="AK201" s="276"/>
    </row>
    <row r="202" spans="1:37" ht="13.5" customHeight="1">
      <c r="A202" s="276"/>
      <c r="B202" s="276"/>
      <c r="C202" s="276"/>
      <c r="D202" s="276"/>
      <c r="E202" s="276"/>
      <c r="F202" s="276"/>
      <c r="G202" s="276"/>
      <c r="H202" s="276"/>
      <c r="I202" s="276"/>
      <c r="J202" s="276"/>
      <c r="K202" s="276"/>
      <c r="L202" s="276"/>
      <c r="M202" s="276"/>
      <c r="N202" s="276"/>
      <c r="O202" s="276"/>
      <c r="P202" s="276"/>
      <c r="Q202" s="276"/>
      <c r="R202" s="276"/>
      <c r="S202" s="276"/>
      <c r="T202" s="276"/>
      <c r="U202" s="276"/>
      <c r="V202" s="276"/>
      <c r="W202" s="276"/>
      <c r="X202" s="276"/>
      <c r="Y202" s="276"/>
      <c r="Z202" s="276"/>
      <c r="AA202" s="276"/>
      <c r="AB202" s="276"/>
      <c r="AC202" s="276"/>
      <c r="AD202" s="276"/>
      <c r="AE202" s="276"/>
      <c r="AF202" s="276"/>
      <c r="AG202" s="276"/>
      <c r="AH202" s="276"/>
      <c r="AI202" s="276"/>
      <c r="AJ202" s="276"/>
      <c r="AK202" s="276"/>
    </row>
    <row r="203" spans="1:37" ht="13.5" customHeight="1">
      <c r="A203" s="276"/>
      <c r="B203" s="276"/>
      <c r="C203" s="276"/>
      <c r="D203" s="276"/>
      <c r="E203" s="276"/>
      <c r="F203" s="276"/>
      <c r="G203" s="276"/>
      <c r="H203" s="276"/>
      <c r="I203" s="276"/>
      <c r="J203" s="276"/>
      <c r="K203" s="276"/>
      <c r="L203" s="276"/>
      <c r="M203" s="276"/>
      <c r="N203" s="276"/>
      <c r="O203" s="276"/>
      <c r="P203" s="276"/>
      <c r="Q203" s="276"/>
      <c r="R203" s="276"/>
      <c r="S203" s="276"/>
      <c r="T203" s="276"/>
      <c r="U203" s="276"/>
      <c r="V203" s="276"/>
      <c r="W203" s="276"/>
      <c r="X203" s="276"/>
      <c r="Y203" s="276"/>
      <c r="Z203" s="276"/>
      <c r="AA203" s="276"/>
      <c r="AB203" s="276"/>
      <c r="AC203" s="276"/>
      <c r="AD203" s="276"/>
      <c r="AE203" s="276"/>
      <c r="AF203" s="276"/>
      <c r="AG203" s="276"/>
      <c r="AH203" s="276"/>
      <c r="AI203" s="276"/>
      <c r="AJ203" s="276"/>
      <c r="AK203" s="276"/>
    </row>
    <row r="204" spans="1:37" ht="13.5" customHeight="1">
      <c r="A204" s="276"/>
      <c r="B204" s="276"/>
      <c r="C204" s="276"/>
      <c r="D204" s="276"/>
      <c r="E204" s="276"/>
      <c r="F204" s="276"/>
      <c r="G204" s="276"/>
      <c r="H204" s="276"/>
      <c r="I204" s="276"/>
      <c r="J204" s="276"/>
      <c r="K204" s="276"/>
      <c r="L204" s="276"/>
      <c r="M204" s="276"/>
      <c r="N204" s="276"/>
      <c r="O204" s="276"/>
      <c r="P204" s="276"/>
      <c r="Q204" s="276"/>
      <c r="R204" s="276"/>
      <c r="S204" s="276"/>
      <c r="T204" s="276"/>
      <c r="U204" s="276"/>
      <c r="V204" s="276"/>
      <c r="W204" s="276"/>
      <c r="X204" s="276"/>
      <c r="Y204" s="276"/>
      <c r="Z204" s="276"/>
      <c r="AA204" s="276"/>
      <c r="AB204" s="276"/>
      <c r="AC204" s="276"/>
      <c r="AD204" s="276"/>
      <c r="AE204" s="276"/>
      <c r="AF204" s="276"/>
      <c r="AG204" s="276"/>
      <c r="AH204" s="276"/>
      <c r="AI204" s="276"/>
      <c r="AJ204" s="276"/>
      <c r="AK204" s="276"/>
    </row>
    <row r="205" spans="1:37" ht="13.5" customHeight="1">
      <c r="A205" s="276"/>
      <c r="B205" s="276"/>
      <c r="C205" s="276"/>
      <c r="D205" s="276"/>
      <c r="E205" s="276"/>
      <c r="F205" s="276"/>
      <c r="G205" s="276"/>
      <c r="H205" s="276"/>
      <c r="I205" s="276"/>
      <c r="J205" s="276"/>
      <c r="K205" s="276"/>
      <c r="L205" s="276"/>
      <c r="M205" s="276"/>
      <c r="N205" s="276"/>
      <c r="O205" s="276"/>
      <c r="P205" s="276"/>
      <c r="Q205" s="276"/>
      <c r="R205" s="276"/>
      <c r="S205" s="276"/>
      <c r="T205" s="276"/>
      <c r="U205" s="276"/>
      <c r="V205" s="276"/>
      <c r="W205" s="276"/>
      <c r="X205" s="276"/>
      <c r="Y205" s="276"/>
      <c r="Z205" s="276"/>
      <c r="AA205" s="276"/>
      <c r="AB205" s="276"/>
      <c r="AC205" s="276"/>
      <c r="AD205" s="276"/>
      <c r="AE205" s="276"/>
      <c r="AF205" s="276"/>
      <c r="AG205" s="276"/>
      <c r="AH205" s="276"/>
      <c r="AI205" s="276"/>
      <c r="AJ205" s="276"/>
      <c r="AK205" s="276"/>
    </row>
    <row r="206" spans="1:37" ht="13.5" customHeight="1">
      <c r="A206" s="276"/>
      <c r="B206" s="276"/>
      <c r="C206" s="276"/>
      <c r="D206" s="276"/>
      <c r="E206" s="276"/>
      <c r="F206" s="276"/>
      <c r="G206" s="276"/>
      <c r="H206" s="276"/>
      <c r="I206" s="276"/>
      <c r="J206" s="276"/>
      <c r="K206" s="276"/>
      <c r="L206" s="276"/>
      <c r="M206" s="276"/>
      <c r="N206" s="276"/>
      <c r="O206" s="276"/>
      <c r="P206" s="276"/>
      <c r="Q206" s="276"/>
      <c r="R206" s="276"/>
      <c r="S206" s="276"/>
      <c r="T206" s="276"/>
      <c r="U206" s="276"/>
      <c r="V206" s="276"/>
      <c r="W206" s="276"/>
      <c r="X206" s="276"/>
      <c r="Y206" s="276"/>
      <c r="Z206" s="276"/>
      <c r="AA206" s="276"/>
      <c r="AB206" s="276"/>
      <c r="AC206" s="276"/>
      <c r="AD206" s="276"/>
      <c r="AE206" s="276"/>
      <c r="AF206" s="276"/>
      <c r="AG206" s="276"/>
      <c r="AH206" s="276"/>
      <c r="AI206" s="276"/>
      <c r="AJ206" s="276"/>
      <c r="AK206" s="276"/>
    </row>
    <row r="207" spans="1:37" ht="13.5" customHeight="1">
      <c r="A207" s="276"/>
      <c r="B207" s="276"/>
      <c r="C207" s="276"/>
      <c r="D207" s="276"/>
      <c r="E207" s="276"/>
      <c r="F207" s="276"/>
      <c r="G207" s="276"/>
      <c r="H207" s="276"/>
      <c r="I207" s="276"/>
      <c r="J207" s="276"/>
      <c r="K207" s="276"/>
      <c r="L207" s="276"/>
      <c r="M207" s="276"/>
      <c r="N207" s="276"/>
      <c r="O207" s="276"/>
      <c r="P207" s="276"/>
      <c r="Q207" s="276"/>
      <c r="R207" s="276"/>
      <c r="S207" s="276"/>
      <c r="T207" s="276"/>
      <c r="U207" s="276"/>
      <c r="V207" s="276"/>
      <c r="W207" s="276"/>
      <c r="X207" s="276"/>
      <c r="Y207" s="276"/>
      <c r="Z207" s="276"/>
      <c r="AA207" s="276"/>
      <c r="AB207" s="276"/>
      <c r="AC207" s="276"/>
      <c r="AD207" s="276"/>
      <c r="AE207" s="276"/>
      <c r="AF207" s="276"/>
      <c r="AG207" s="276"/>
      <c r="AH207" s="276"/>
      <c r="AI207" s="276"/>
      <c r="AJ207" s="276"/>
      <c r="AK207" s="276"/>
    </row>
    <row r="208" spans="1:37" ht="13.5" customHeight="1">
      <c r="A208" s="276"/>
      <c r="B208" s="276"/>
      <c r="C208" s="276"/>
      <c r="D208" s="276"/>
      <c r="E208" s="276"/>
      <c r="F208" s="276"/>
      <c r="G208" s="276"/>
      <c r="H208" s="276"/>
      <c r="I208" s="276"/>
      <c r="J208" s="276"/>
      <c r="K208" s="276"/>
      <c r="L208" s="276"/>
      <c r="M208" s="276"/>
      <c r="N208" s="276"/>
      <c r="O208" s="276"/>
      <c r="P208" s="276"/>
      <c r="Q208" s="276"/>
      <c r="R208" s="276"/>
      <c r="S208" s="276"/>
      <c r="T208" s="276"/>
      <c r="U208" s="276"/>
      <c r="V208" s="276"/>
      <c r="W208" s="276"/>
      <c r="X208" s="276"/>
      <c r="Y208" s="276"/>
      <c r="Z208" s="276"/>
      <c r="AA208" s="276"/>
      <c r="AB208" s="276"/>
      <c r="AC208" s="276"/>
      <c r="AD208" s="276"/>
      <c r="AE208" s="276"/>
      <c r="AF208" s="276"/>
      <c r="AG208" s="276"/>
      <c r="AH208" s="276"/>
      <c r="AI208" s="276"/>
      <c r="AJ208" s="276"/>
      <c r="AK208" s="276"/>
    </row>
    <row r="209" spans="1:37" ht="13.5" customHeight="1">
      <c r="A209" s="276"/>
      <c r="B209" s="276"/>
      <c r="C209" s="276"/>
      <c r="D209" s="276"/>
      <c r="E209" s="276"/>
      <c r="F209" s="276"/>
      <c r="G209" s="276"/>
      <c r="H209" s="276"/>
      <c r="I209" s="276"/>
      <c r="J209" s="276"/>
      <c r="K209" s="276"/>
      <c r="L209" s="276"/>
      <c r="M209" s="276"/>
      <c r="N209" s="276"/>
      <c r="O209" s="276"/>
      <c r="P209" s="276"/>
      <c r="Q209" s="276"/>
      <c r="R209" s="276"/>
      <c r="S209" s="276"/>
      <c r="T209" s="276"/>
      <c r="U209" s="276"/>
      <c r="V209" s="276"/>
      <c r="W209" s="276"/>
      <c r="X209" s="276"/>
      <c r="Y209" s="276"/>
      <c r="Z209" s="276"/>
      <c r="AA209" s="276"/>
      <c r="AB209" s="276"/>
      <c r="AC209" s="276"/>
      <c r="AD209" s="276"/>
      <c r="AE209" s="276"/>
      <c r="AF209" s="276"/>
      <c r="AG209" s="276"/>
      <c r="AH209" s="276"/>
      <c r="AI209" s="276"/>
      <c r="AJ209" s="276"/>
      <c r="AK209" s="276"/>
    </row>
    <row r="210" spans="1:37" ht="13.5" customHeight="1">
      <c r="A210" s="276"/>
      <c r="B210" s="276"/>
      <c r="C210" s="276"/>
      <c r="D210" s="276"/>
      <c r="E210" s="276"/>
      <c r="F210" s="276"/>
      <c r="G210" s="276"/>
      <c r="H210" s="276"/>
      <c r="I210" s="276"/>
      <c r="J210" s="276"/>
      <c r="K210" s="276"/>
      <c r="L210" s="276"/>
      <c r="M210" s="276"/>
      <c r="N210" s="276"/>
      <c r="O210" s="276"/>
      <c r="P210" s="276"/>
      <c r="Q210" s="276"/>
      <c r="R210" s="276"/>
      <c r="S210" s="276"/>
      <c r="T210" s="276"/>
      <c r="U210" s="276"/>
      <c r="V210" s="276"/>
      <c r="W210" s="276"/>
      <c r="X210" s="276"/>
      <c r="Y210" s="276"/>
      <c r="Z210" s="276"/>
      <c r="AA210" s="276"/>
      <c r="AB210" s="276"/>
      <c r="AC210" s="276"/>
      <c r="AD210" s="276"/>
      <c r="AE210" s="276"/>
      <c r="AF210" s="276"/>
      <c r="AG210" s="276"/>
      <c r="AH210" s="276"/>
      <c r="AI210" s="276"/>
      <c r="AJ210" s="276"/>
      <c r="AK210" s="276"/>
    </row>
    <row r="211" spans="1:37" ht="13.5" customHeight="1">
      <c r="A211" s="276"/>
      <c r="B211" s="276"/>
      <c r="C211" s="276"/>
      <c r="D211" s="276"/>
      <c r="E211" s="276"/>
      <c r="F211" s="276"/>
      <c r="G211" s="276"/>
      <c r="H211" s="276"/>
      <c r="I211" s="276"/>
      <c r="J211" s="276"/>
      <c r="K211" s="276"/>
      <c r="L211" s="276"/>
      <c r="M211" s="276"/>
      <c r="N211" s="276"/>
      <c r="O211" s="276"/>
      <c r="P211" s="276"/>
      <c r="Q211" s="276"/>
      <c r="R211" s="276"/>
      <c r="S211" s="276"/>
      <c r="T211" s="276"/>
      <c r="U211" s="276"/>
      <c r="V211" s="276"/>
      <c r="W211" s="276"/>
      <c r="X211" s="276"/>
      <c r="Y211" s="276"/>
      <c r="Z211" s="276"/>
      <c r="AA211" s="276"/>
      <c r="AB211" s="276"/>
      <c r="AC211" s="276"/>
      <c r="AD211" s="276"/>
      <c r="AE211" s="276"/>
      <c r="AF211" s="276"/>
      <c r="AG211" s="276"/>
      <c r="AH211" s="276"/>
      <c r="AI211" s="276"/>
      <c r="AJ211" s="276"/>
      <c r="AK211" s="276"/>
    </row>
    <row r="212" spans="1:37" ht="13.5" customHeight="1">
      <c r="A212" s="276"/>
      <c r="B212" s="276"/>
      <c r="C212" s="276"/>
      <c r="D212" s="276"/>
      <c r="E212" s="276"/>
      <c r="F212" s="276"/>
      <c r="G212" s="276"/>
      <c r="H212" s="276"/>
      <c r="I212" s="276"/>
      <c r="J212" s="276"/>
      <c r="K212" s="276"/>
      <c r="L212" s="276"/>
      <c r="M212" s="276"/>
      <c r="N212" s="276"/>
      <c r="O212" s="276"/>
      <c r="P212" s="276"/>
      <c r="Q212" s="276"/>
      <c r="R212" s="276"/>
      <c r="S212" s="276"/>
      <c r="T212" s="276"/>
      <c r="U212" s="276"/>
      <c r="V212" s="276"/>
      <c r="W212" s="276"/>
      <c r="X212" s="276"/>
      <c r="Y212" s="276"/>
      <c r="Z212" s="276"/>
      <c r="AA212" s="276"/>
      <c r="AB212" s="276"/>
      <c r="AC212" s="276"/>
      <c r="AD212" s="276"/>
      <c r="AE212" s="276"/>
      <c r="AF212" s="276"/>
      <c r="AG212" s="276"/>
      <c r="AH212" s="276"/>
      <c r="AI212" s="276"/>
      <c r="AJ212" s="276"/>
      <c r="AK212" s="276"/>
    </row>
    <row r="213" spans="1:37" ht="13.5" customHeight="1">
      <c r="A213" s="276"/>
      <c r="B213" s="276"/>
      <c r="C213" s="276"/>
      <c r="D213" s="276"/>
      <c r="E213" s="276"/>
      <c r="F213" s="276"/>
      <c r="G213" s="276"/>
      <c r="H213" s="276"/>
      <c r="I213" s="276"/>
      <c r="J213" s="276"/>
      <c r="K213" s="276"/>
      <c r="L213" s="276"/>
      <c r="M213" s="276"/>
      <c r="N213" s="276"/>
      <c r="O213" s="276"/>
      <c r="P213" s="276"/>
      <c r="Q213" s="276"/>
      <c r="R213" s="276"/>
      <c r="S213" s="276"/>
      <c r="T213" s="276"/>
      <c r="U213" s="276"/>
      <c r="V213" s="276"/>
      <c r="W213" s="276"/>
      <c r="X213" s="276"/>
      <c r="Y213" s="276"/>
      <c r="Z213" s="276"/>
      <c r="AA213" s="276"/>
      <c r="AB213" s="276"/>
      <c r="AC213" s="276"/>
      <c r="AD213" s="276"/>
      <c r="AE213" s="276"/>
      <c r="AF213" s="276"/>
      <c r="AG213" s="276"/>
      <c r="AH213" s="276"/>
      <c r="AI213" s="276"/>
      <c r="AJ213" s="276"/>
      <c r="AK213" s="276"/>
    </row>
    <row r="214" spans="1:37" ht="13.5" customHeight="1">
      <c r="A214" s="189"/>
      <c r="B214" s="189"/>
      <c r="C214" s="189"/>
      <c r="D214" s="189"/>
      <c r="E214" s="189"/>
      <c r="F214" s="189"/>
      <c r="G214" s="189"/>
      <c r="H214" s="189"/>
      <c r="I214" s="189"/>
      <c r="J214" s="189"/>
      <c r="K214" s="189"/>
      <c r="L214" s="189"/>
      <c r="M214" s="189"/>
      <c r="N214" s="189"/>
      <c r="O214" s="189"/>
      <c r="P214" s="189"/>
      <c r="Q214" s="189"/>
      <c r="R214" s="189"/>
      <c r="S214" s="189"/>
      <c r="T214" s="189"/>
      <c r="U214" s="189"/>
      <c r="V214" s="189"/>
      <c r="W214" s="189"/>
      <c r="X214" s="189"/>
      <c r="Y214" s="189"/>
      <c r="Z214" s="189"/>
      <c r="AA214" s="189"/>
      <c r="AB214" s="189"/>
      <c r="AC214" s="189"/>
      <c r="AD214" s="189"/>
      <c r="AE214" s="189"/>
      <c r="AF214" s="189"/>
      <c r="AG214" s="189"/>
      <c r="AH214" s="189"/>
      <c r="AI214" s="189"/>
      <c r="AJ214" s="189"/>
      <c r="AK214" s="189"/>
    </row>
    <row r="215" spans="1:37" ht="13.5" customHeight="1">
      <c r="A215" s="189"/>
      <c r="B215" s="189"/>
      <c r="C215" s="189"/>
      <c r="D215" s="189"/>
      <c r="E215" s="189"/>
      <c r="F215" s="189"/>
      <c r="G215" s="189"/>
      <c r="H215" s="189"/>
      <c r="I215" s="189"/>
      <c r="J215" s="189"/>
      <c r="K215" s="189"/>
      <c r="L215" s="189"/>
      <c r="M215" s="189"/>
      <c r="N215" s="189"/>
      <c r="O215" s="189"/>
      <c r="P215" s="189"/>
      <c r="Q215" s="189"/>
      <c r="R215" s="189"/>
      <c r="S215" s="189"/>
      <c r="T215" s="189"/>
      <c r="U215" s="189"/>
      <c r="V215" s="189"/>
      <c r="W215" s="189"/>
      <c r="X215" s="189"/>
      <c r="Y215" s="189"/>
      <c r="Z215" s="189"/>
      <c r="AA215" s="189"/>
      <c r="AB215" s="189"/>
      <c r="AC215" s="189"/>
      <c r="AD215" s="189"/>
      <c r="AE215" s="189"/>
      <c r="AF215" s="189"/>
      <c r="AG215" s="189"/>
      <c r="AH215" s="189"/>
      <c r="AI215" s="189"/>
      <c r="AJ215" s="189"/>
      <c r="AK215" s="189"/>
    </row>
    <row r="216" spans="1:37" ht="13.5" customHeight="1">
      <c r="A216" s="189"/>
      <c r="B216" s="189"/>
      <c r="C216" s="189"/>
      <c r="D216" s="189"/>
      <c r="E216" s="189"/>
      <c r="F216" s="189"/>
      <c r="G216" s="189"/>
      <c r="H216" s="189"/>
      <c r="I216" s="189"/>
      <c r="J216" s="189"/>
      <c r="K216" s="189"/>
      <c r="L216" s="189"/>
      <c r="M216" s="189"/>
      <c r="N216" s="189"/>
      <c r="O216" s="189"/>
      <c r="P216" s="189"/>
      <c r="Q216" s="189"/>
      <c r="R216" s="189"/>
      <c r="S216" s="189"/>
      <c r="T216" s="189"/>
      <c r="U216" s="189"/>
      <c r="V216" s="189"/>
      <c r="W216" s="189"/>
      <c r="X216" s="189"/>
      <c r="Y216" s="189"/>
      <c r="Z216" s="189"/>
      <c r="AA216" s="189"/>
      <c r="AB216" s="189"/>
      <c r="AC216" s="189"/>
      <c r="AD216" s="189"/>
      <c r="AE216" s="189"/>
      <c r="AF216" s="189"/>
      <c r="AG216" s="189"/>
      <c r="AH216" s="189"/>
      <c r="AI216" s="189"/>
      <c r="AJ216" s="189"/>
      <c r="AK216" s="189"/>
    </row>
    <row r="217" spans="1:37" ht="13.5" customHeight="1">
      <c r="A217" s="189"/>
      <c r="B217" s="189"/>
      <c r="C217" s="189"/>
      <c r="D217" s="189"/>
      <c r="E217" s="189"/>
      <c r="F217" s="189"/>
      <c r="G217" s="189"/>
      <c r="H217" s="189"/>
      <c r="I217" s="189"/>
      <c r="J217" s="189"/>
      <c r="K217" s="189"/>
      <c r="L217" s="189"/>
      <c r="M217" s="189"/>
      <c r="N217" s="189"/>
      <c r="O217" s="189"/>
      <c r="P217" s="189"/>
      <c r="Q217" s="189"/>
      <c r="R217" s="189"/>
      <c r="S217" s="189"/>
      <c r="T217" s="189"/>
      <c r="U217" s="189"/>
      <c r="V217" s="189"/>
      <c r="W217" s="189"/>
      <c r="X217" s="189"/>
      <c r="Y217" s="189"/>
      <c r="Z217" s="189"/>
      <c r="AA217" s="189"/>
      <c r="AB217" s="189"/>
      <c r="AC217" s="189"/>
      <c r="AD217" s="189"/>
      <c r="AE217" s="189"/>
      <c r="AF217" s="189"/>
      <c r="AG217" s="189"/>
      <c r="AH217" s="189"/>
      <c r="AI217" s="189"/>
      <c r="AJ217" s="189"/>
      <c r="AK217" s="189"/>
    </row>
    <row r="218" spans="1:37" ht="13.5" customHeight="1">
      <c r="A218" s="189"/>
      <c r="B218" s="189"/>
      <c r="C218" s="189"/>
      <c r="D218" s="189"/>
      <c r="E218" s="189"/>
      <c r="F218" s="189"/>
      <c r="G218" s="189"/>
      <c r="H218" s="189"/>
      <c r="I218" s="189"/>
      <c r="J218" s="189"/>
      <c r="K218" s="189"/>
      <c r="L218" s="189"/>
      <c r="M218" s="189"/>
      <c r="N218" s="189"/>
      <c r="O218" s="189"/>
      <c r="P218" s="189"/>
      <c r="Q218" s="189"/>
      <c r="R218" s="189"/>
      <c r="S218" s="189"/>
      <c r="T218" s="189"/>
      <c r="U218" s="189"/>
      <c r="V218" s="189"/>
      <c r="W218" s="189"/>
      <c r="X218" s="189"/>
      <c r="Y218" s="189"/>
      <c r="Z218" s="189"/>
      <c r="AA218" s="189"/>
      <c r="AB218" s="189"/>
      <c r="AC218" s="189"/>
      <c r="AD218" s="189"/>
      <c r="AE218" s="189"/>
      <c r="AF218" s="189"/>
      <c r="AG218" s="189"/>
      <c r="AH218" s="189"/>
      <c r="AI218" s="189"/>
      <c r="AJ218" s="189"/>
      <c r="AK218" s="189"/>
    </row>
    <row r="219" spans="1:37" ht="13.5" customHeight="1">
      <c r="A219" s="189"/>
      <c r="B219" s="189"/>
      <c r="C219" s="189"/>
      <c r="D219" s="189"/>
      <c r="E219" s="189"/>
      <c r="F219" s="189"/>
      <c r="G219" s="189"/>
      <c r="H219" s="189"/>
      <c r="I219" s="189"/>
      <c r="J219" s="189"/>
      <c r="K219" s="189"/>
      <c r="L219" s="189"/>
      <c r="M219" s="189"/>
      <c r="N219" s="189"/>
      <c r="O219" s="189"/>
      <c r="P219" s="189"/>
      <c r="Q219" s="189"/>
      <c r="R219" s="189"/>
      <c r="S219" s="189"/>
      <c r="T219" s="189"/>
      <c r="U219" s="189"/>
      <c r="V219" s="189"/>
      <c r="W219" s="189"/>
      <c r="X219" s="189"/>
      <c r="Y219" s="189"/>
      <c r="Z219" s="189"/>
      <c r="AA219" s="189"/>
      <c r="AB219" s="189"/>
      <c r="AC219" s="189"/>
      <c r="AD219" s="189"/>
      <c r="AE219" s="189"/>
      <c r="AF219" s="189"/>
      <c r="AG219" s="189"/>
      <c r="AH219" s="189"/>
      <c r="AI219" s="189"/>
      <c r="AJ219" s="189"/>
      <c r="AK219" s="189"/>
    </row>
    <row r="220" spans="1:37" ht="13.5" customHeight="1">
      <c r="A220" s="189"/>
      <c r="B220" s="189"/>
      <c r="C220" s="189"/>
      <c r="D220" s="189"/>
      <c r="E220" s="189"/>
      <c r="F220" s="189"/>
      <c r="G220" s="189"/>
      <c r="H220" s="189"/>
      <c r="I220" s="189"/>
      <c r="J220" s="189"/>
      <c r="K220" s="189"/>
      <c r="L220" s="189"/>
      <c r="M220" s="189"/>
      <c r="N220" s="189"/>
      <c r="O220" s="189"/>
      <c r="P220" s="189"/>
      <c r="Q220" s="189"/>
      <c r="R220" s="189"/>
      <c r="S220" s="189"/>
      <c r="T220" s="189"/>
      <c r="U220" s="189"/>
      <c r="V220" s="189"/>
      <c r="W220" s="189"/>
      <c r="X220" s="189"/>
      <c r="Y220" s="189"/>
      <c r="Z220" s="189"/>
      <c r="AA220" s="189"/>
      <c r="AB220" s="189"/>
      <c r="AC220" s="189"/>
      <c r="AD220" s="189"/>
      <c r="AE220" s="189"/>
      <c r="AF220" s="189"/>
      <c r="AG220" s="189"/>
      <c r="AH220" s="189"/>
      <c r="AI220" s="189"/>
      <c r="AJ220" s="189"/>
      <c r="AK220" s="189"/>
    </row>
    <row r="221" spans="1:37" ht="13.5" customHeight="1">
      <c r="A221" s="189"/>
      <c r="B221" s="189"/>
      <c r="C221" s="189"/>
      <c r="D221" s="189"/>
      <c r="E221" s="189"/>
      <c r="F221" s="189"/>
      <c r="G221" s="189"/>
      <c r="H221" s="189"/>
      <c r="I221" s="189"/>
      <c r="J221" s="189"/>
      <c r="K221" s="189"/>
      <c r="L221" s="189"/>
      <c r="M221" s="189"/>
      <c r="N221" s="189"/>
      <c r="O221" s="189"/>
      <c r="P221" s="189"/>
      <c r="Q221" s="189"/>
      <c r="R221" s="189"/>
      <c r="S221" s="189"/>
      <c r="T221" s="189"/>
      <c r="U221" s="189"/>
      <c r="V221" s="189"/>
      <c r="W221" s="189"/>
      <c r="X221" s="189"/>
      <c r="Y221" s="189"/>
      <c r="Z221" s="189"/>
      <c r="AA221" s="189"/>
      <c r="AB221" s="189"/>
      <c r="AC221" s="189"/>
      <c r="AD221" s="189"/>
      <c r="AE221" s="189"/>
      <c r="AF221" s="189"/>
      <c r="AG221" s="189"/>
      <c r="AH221" s="189"/>
      <c r="AI221" s="189"/>
      <c r="AJ221" s="189"/>
      <c r="AK221" s="189"/>
    </row>
    <row r="222" spans="1:37" ht="13.5" customHeight="1">
      <c r="A222" s="189"/>
      <c r="B222" s="189"/>
      <c r="C222" s="189"/>
      <c r="D222" s="189"/>
      <c r="E222" s="189"/>
      <c r="F222" s="189"/>
      <c r="G222" s="189"/>
      <c r="H222" s="189"/>
      <c r="I222" s="189"/>
      <c r="J222" s="189"/>
      <c r="K222" s="189"/>
      <c r="L222" s="189"/>
      <c r="M222" s="189"/>
      <c r="N222" s="189"/>
      <c r="O222" s="189"/>
      <c r="P222" s="189"/>
      <c r="Q222" s="189"/>
      <c r="R222" s="189"/>
      <c r="S222" s="189"/>
      <c r="T222" s="189"/>
      <c r="U222" s="189"/>
      <c r="V222" s="189"/>
      <c r="W222" s="189"/>
      <c r="X222" s="189"/>
      <c r="Y222" s="189"/>
      <c r="Z222" s="189"/>
      <c r="AA222" s="189"/>
      <c r="AB222" s="189"/>
      <c r="AC222" s="189"/>
      <c r="AD222" s="189"/>
      <c r="AE222" s="189"/>
      <c r="AF222" s="189"/>
      <c r="AG222" s="189"/>
      <c r="AH222" s="189"/>
      <c r="AI222" s="189"/>
      <c r="AJ222" s="189"/>
      <c r="AK222" s="189"/>
    </row>
    <row r="223" spans="1:37" ht="13.5" customHeight="1">
      <c r="A223" s="189"/>
      <c r="B223" s="189"/>
      <c r="C223" s="189"/>
      <c r="D223" s="189"/>
      <c r="E223" s="189"/>
      <c r="F223" s="189"/>
      <c r="G223" s="189"/>
      <c r="H223" s="189"/>
      <c r="I223" s="189"/>
      <c r="J223" s="189"/>
      <c r="K223" s="189"/>
      <c r="L223" s="189"/>
      <c r="M223" s="189"/>
      <c r="N223" s="189"/>
      <c r="O223" s="189"/>
      <c r="P223" s="189"/>
      <c r="Q223" s="189"/>
      <c r="R223" s="189"/>
      <c r="S223" s="189"/>
      <c r="T223" s="189"/>
      <c r="U223" s="189"/>
      <c r="V223" s="189"/>
      <c r="W223" s="189"/>
      <c r="X223" s="189"/>
      <c r="Y223" s="189"/>
      <c r="Z223" s="189"/>
      <c r="AA223" s="189"/>
      <c r="AB223" s="189"/>
      <c r="AC223" s="189"/>
      <c r="AD223" s="189"/>
      <c r="AE223" s="189"/>
      <c r="AF223" s="189"/>
      <c r="AG223" s="189"/>
      <c r="AH223" s="189"/>
      <c r="AI223" s="189"/>
      <c r="AJ223" s="189"/>
      <c r="AK223" s="189"/>
    </row>
    <row r="224" spans="1:37" ht="13.5" customHeight="1">
      <c r="A224" s="189"/>
      <c r="B224" s="189"/>
      <c r="C224" s="189"/>
      <c r="D224" s="189"/>
      <c r="E224" s="189"/>
      <c r="F224" s="189"/>
      <c r="G224" s="189"/>
      <c r="H224" s="189"/>
      <c r="I224" s="189"/>
      <c r="J224" s="189"/>
      <c r="K224" s="189"/>
      <c r="L224" s="189"/>
      <c r="M224" s="189"/>
      <c r="N224" s="189"/>
      <c r="O224" s="189"/>
      <c r="P224" s="189"/>
      <c r="Q224" s="189"/>
      <c r="R224" s="189"/>
      <c r="S224" s="189"/>
      <c r="T224" s="189"/>
      <c r="U224" s="189"/>
      <c r="V224" s="189"/>
      <c r="W224" s="189"/>
      <c r="X224" s="189"/>
      <c r="Y224" s="189"/>
      <c r="Z224" s="189"/>
      <c r="AA224" s="189"/>
      <c r="AB224" s="189"/>
      <c r="AC224" s="189"/>
      <c r="AD224" s="189"/>
      <c r="AE224" s="189"/>
      <c r="AF224" s="189"/>
      <c r="AG224" s="189"/>
      <c r="AH224" s="189"/>
      <c r="AI224" s="189"/>
      <c r="AJ224" s="189"/>
      <c r="AK224" s="189"/>
    </row>
    <row r="225" s="189" customFormat="1" ht="13.5" customHeight="1"/>
    <row r="226" s="189" customFormat="1" ht="13.5" customHeight="1"/>
    <row r="227" s="189" customFormat="1" ht="13.5" customHeight="1"/>
    <row r="228" s="189" customFormat="1" ht="13.5" customHeight="1"/>
    <row r="229" s="189" customFormat="1" ht="13.5" customHeight="1"/>
    <row r="230" s="189" customFormat="1" ht="13.5" customHeight="1"/>
    <row r="231" s="189" customFormat="1" ht="13.5" customHeight="1"/>
    <row r="232" s="189" customFormat="1" ht="13.5" customHeight="1"/>
    <row r="233" s="189" customFormat="1" ht="13.5" customHeight="1"/>
    <row r="234" s="189" customFormat="1" ht="13.5" customHeight="1"/>
    <row r="235" s="189" customFormat="1" ht="13.5" customHeight="1"/>
    <row r="236" s="189" customFormat="1" ht="13.5" customHeight="1"/>
    <row r="237" s="189" customFormat="1" ht="13.5" customHeight="1"/>
    <row r="238" s="189" customFormat="1" ht="13.5" customHeight="1"/>
    <row r="239" s="189" customFormat="1" ht="13.5" customHeight="1"/>
    <row r="240" s="189" customFormat="1" ht="13.5" customHeight="1"/>
    <row r="241" s="189" customFormat="1" ht="13.5" customHeight="1"/>
    <row r="242" s="189" customFormat="1" ht="13.5" customHeight="1"/>
    <row r="243" s="189" customFormat="1" ht="13.5" customHeight="1"/>
    <row r="244" s="189" customFormat="1" ht="13.5" customHeight="1"/>
    <row r="245" s="189" customFormat="1" ht="13.5" customHeight="1"/>
    <row r="246" s="189" customFormat="1" ht="13.5" customHeight="1"/>
    <row r="247" s="189" customFormat="1" ht="13.5" customHeight="1"/>
    <row r="248" s="189" customFormat="1" ht="13.5" customHeight="1"/>
    <row r="249" s="189" customFormat="1" ht="13.5" customHeight="1"/>
    <row r="250" s="189" customFormat="1" ht="13.5" customHeight="1"/>
    <row r="251" s="189" customFormat="1" ht="13.5" customHeight="1"/>
    <row r="252" s="189" customFormat="1" ht="13.5" customHeight="1"/>
    <row r="253" s="189" customFormat="1" ht="13.5" customHeight="1"/>
    <row r="254" s="189" customFormat="1" ht="13.5" customHeight="1"/>
    <row r="255" s="189" customFormat="1" ht="13.5" customHeight="1"/>
    <row r="256" s="189" customFormat="1" ht="13.5" customHeight="1"/>
    <row r="257" s="189" customFormat="1" ht="13.5" customHeight="1"/>
    <row r="258" s="189" customFormat="1" ht="13.5" customHeight="1"/>
    <row r="259" s="189" customFormat="1" ht="13.5" customHeight="1"/>
    <row r="260" s="189" customFormat="1" ht="13.5" customHeight="1"/>
    <row r="261" s="189" customFormat="1" ht="13.5" customHeight="1"/>
    <row r="262" s="189" customFormat="1" ht="13.5" customHeight="1"/>
    <row r="263" s="189" customFormat="1" ht="13.5" customHeight="1"/>
    <row r="264" s="189" customFormat="1" ht="13.5" customHeight="1"/>
    <row r="265" s="189" customFormat="1" ht="13.5" customHeight="1"/>
    <row r="266" s="189" customFormat="1" ht="13.5" customHeight="1"/>
    <row r="267" s="189" customFormat="1" ht="13.5" customHeight="1"/>
    <row r="268" s="189" customFormat="1" ht="13.5" customHeight="1"/>
    <row r="269" s="189" customFormat="1" ht="13.5" customHeight="1"/>
    <row r="270" s="189" customFormat="1" ht="13.5" customHeight="1"/>
    <row r="271" s="189" customFormat="1" ht="13.5" customHeight="1"/>
    <row r="272" s="189" customFormat="1" ht="13.5" customHeight="1"/>
    <row r="273" s="189" customFormat="1" ht="13.5" customHeight="1"/>
    <row r="274" s="189" customFormat="1" ht="13.5" customHeight="1"/>
    <row r="275" s="189" customFormat="1" ht="13.5" customHeight="1"/>
    <row r="276" s="189" customFormat="1" ht="13.5" customHeight="1"/>
    <row r="277" s="189" customFormat="1" ht="13.5" customHeight="1"/>
    <row r="278" s="189" customFormat="1" ht="13.5" customHeight="1"/>
    <row r="279" s="189" customFormat="1" ht="13.5" customHeight="1"/>
    <row r="280" s="189" customFormat="1" ht="13.5" customHeight="1"/>
    <row r="281" s="189" customFormat="1" ht="13.5" customHeight="1"/>
    <row r="282" s="189" customFormat="1" ht="13.5" customHeight="1"/>
    <row r="283" s="189" customFormat="1" ht="13.5" customHeight="1"/>
    <row r="284" s="189" customFormat="1" ht="13.5" customHeight="1"/>
    <row r="285" s="189" customFormat="1" ht="13.5" customHeight="1"/>
    <row r="286" s="189" customFormat="1" ht="13.5" customHeight="1"/>
    <row r="287" s="189" customFormat="1" ht="13.5" customHeight="1"/>
    <row r="288" s="189" customFormat="1" ht="13.5" customHeight="1"/>
    <row r="289" s="189" customFormat="1" ht="13.5" customHeight="1"/>
    <row r="290" s="189" customFormat="1" ht="13.5" customHeight="1"/>
    <row r="291" s="189" customFormat="1" ht="13.5" customHeight="1"/>
    <row r="292" s="189" customFormat="1" ht="13.5" customHeight="1"/>
    <row r="293" s="189" customFormat="1" ht="13.5" customHeight="1"/>
    <row r="294" s="189" customFormat="1" ht="13.5" customHeight="1"/>
    <row r="295" s="189" customFormat="1" ht="13.5" customHeight="1"/>
    <row r="296" s="189" customFormat="1" ht="13.5" customHeight="1"/>
    <row r="297" s="189" customFormat="1" ht="13.5" customHeight="1"/>
    <row r="298" s="189" customFormat="1" ht="13.5" customHeight="1"/>
    <row r="299" s="189" customFormat="1" ht="13.5" customHeight="1"/>
    <row r="300" s="189" customFormat="1" ht="13.5" customHeight="1"/>
    <row r="301" s="189" customFormat="1" ht="13.5" customHeight="1"/>
    <row r="302" s="189" customFormat="1" ht="13.5" customHeight="1"/>
    <row r="303" s="189" customFormat="1" ht="13.5" customHeight="1"/>
    <row r="304" s="189" customFormat="1" ht="13.5" customHeight="1"/>
    <row r="305" s="189" customFormat="1" ht="13.5" customHeight="1"/>
    <row r="306" s="189" customFormat="1" ht="13.5" customHeight="1"/>
    <row r="307" s="189" customFormat="1" ht="13.5" customHeight="1"/>
    <row r="308" s="189" customFormat="1" ht="13.5" customHeight="1"/>
    <row r="309" s="189" customFormat="1" ht="13.5" customHeight="1"/>
    <row r="310" s="189" customFormat="1" ht="13.5" customHeight="1"/>
    <row r="311" s="189" customFormat="1" ht="13.5" customHeight="1"/>
    <row r="312" s="189" customFormat="1" ht="13.5" customHeight="1"/>
    <row r="313" s="189" customFormat="1" ht="13.5" customHeight="1"/>
    <row r="314" s="189" customFormat="1" ht="13.5" customHeight="1"/>
    <row r="315" s="189" customFormat="1" ht="13.5" customHeight="1"/>
    <row r="316" s="189" customFormat="1" ht="13.5" customHeight="1"/>
    <row r="317" s="189" customFormat="1" ht="13.5" customHeight="1"/>
    <row r="318" s="189" customFormat="1" ht="13.5" customHeight="1"/>
    <row r="319" s="189" customFormat="1" ht="13.5" customHeight="1"/>
    <row r="320" s="189" customFormat="1" ht="13.5" customHeight="1"/>
    <row r="321" s="189" customFormat="1" ht="13.5" customHeight="1"/>
  </sheetData>
  <sheetProtection/>
  <mergeCells count="232">
    <mergeCell ref="B1:AJ1"/>
    <mergeCell ref="B3:K3"/>
    <mergeCell ref="L3:AB3"/>
    <mergeCell ref="AC3:AJ3"/>
    <mergeCell ref="B4:K4"/>
    <mergeCell ref="L4:AB4"/>
    <mergeCell ref="AC4:AJ4"/>
    <mergeCell ref="B5:K5"/>
    <mergeCell ref="L5:AB5"/>
    <mergeCell ref="AC5:AJ5"/>
    <mergeCell ref="B6:K6"/>
    <mergeCell ref="L6:AB6"/>
    <mergeCell ref="B7:K7"/>
    <mergeCell ref="L7:AB7"/>
    <mergeCell ref="AC7:AJ7"/>
    <mergeCell ref="B8:K8"/>
    <mergeCell ref="L8:Q8"/>
    <mergeCell ref="T8:Z8"/>
    <mergeCell ref="B9:K9"/>
    <mergeCell ref="L9:Q9"/>
    <mergeCell ref="T9:Z9"/>
    <mergeCell ref="B10:AJ10"/>
    <mergeCell ref="N11:AJ11"/>
    <mergeCell ref="B12:AJ12"/>
    <mergeCell ref="W17:AD17"/>
    <mergeCell ref="S18:U18"/>
    <mergeCell ref="T20:U20"/>
    <mergeCell ref="Z20:AJ20"/>
    <mergeCell ref="B21:Y21"/>
    <mergeCell ref="B22:R22"/>
    <mergeCell ref="T22:U22"/>
    <mergeCell ref="B24:L24"/>
    <mergeCell ref="M24:Y24"/>
    <mergeCell ref="B25:L25"/>
    <mergeCell ref="V25:Y25"/>
    <mergeCell ref="B26:L26"/>
    <mergeCell ref="Z26:AJ26"/>
    <mergeCell ref="B27:L27"/>
    <mergeCell ref="B28:L28"/>
    <mergeCell ref="B29:L29"/>
    <mergeCell ref="B30:L30"/>
    <mergeCell ref="V30:Y30"/>
    <mergeCell ref="B31:L31"/>
    <mergeCell ref="M31:Y31"/>
    <mergeCell ref="B32:E32"/>
    <mergeCell ref="F32:H32"/>
    <mergeCell ref="I32:M32"/>
    <mergeCell ref="N32:R32"/>
    <mergeCell ref="S32:U32"/>
    <mergeCell ref="V32:Y32"/>
    <mergeCell ref="B33:E33"/>
    <mergeCell ref="F33:H33"/>
    <mergeCell ref="I33:M33"/>
    <mergeCell ref="N33:R33"/>
    <mergeCell ref="S33:U33"/>
    <mergeCell ref="V33:Y33"/>
    <mergeCell ref="AA38:AI38"/>
    <mergeCell ref="B39:Y39"/>
    <mergeCell ref="Z39:AJ39"/>
    <mergeCell ref="B34:L34"/>
    <mergeCell ref="M34:R34"/>
    <mergeCell ref="S34:T34"/>
    <mergeCell ref="U34:Y34"/>
    <mergeCell ref="B35:L35"/>
    <mergeCell ref="M35:Y35"/>
    <mergeCell ref="B36:Y36"/>
    <mergeCell ref="G37:L37"/>
    <mergeCell ref="M37:Y37"/>
    <mergeCell ref="B38:Y38"/>
    <mergeCell ref="R40:S40"/>
    <mergeCell ref="T40:U40"/>
    <mergeCell ref="V40:W40"/>
    <mergeCell ref="X40:Y40"/>
    <mergeCell ref="F41:Y41"/>
    <mergeCell ref="B42:Y42"/>
    <mergeCell ref="F40:G40"/>
    <mergeCell ref="H40:I40"/>
    <mergeCell ref="J40:K40"/>
    <mergeCell ref="L40:M40"/>
    <mergeCell ref="N40:O40"/>
    <mergeCell ref="P40:Q40"/>
    <mergeCell ref="K43:P43"/>
    <mergeCell ref="Q43:S43"/>
    <mergeCell ref="T43:Y43"/>
    <mergeCell ref="G44:Y44"/>
    <mergeCell ref="B45:E45"/>
    <mergeCell ref="B46:Y46"/>
    <mergeCell ref="B47:Y47"/>
    <mergeCell ref="B48:Y48"/>
    <mergeCell ref="B49:Y49"/>
    <mergeCell ref="AA50:AI51"/>
    <mergeCell ref="A54:AJ54"/>
    <mergeCell ref="AF56:AJ56"/>
    <mergeCell ref="A58:C58"/>
    <mergeCell ref="D58:AD58"/>
    <mergeCell ref="AE58:AJ58"/>
    <mergeCell ref="A60:C60"/>
    <mergeCell ref="D60:AD60"/>
    <mergeCell ref="A61:C61"/>
    <mergeCell ref="D61:AD61"/>
    <mergeCell ref="A62:C62"/>
    <mergeCell ref="D62:AD62"/>
    <mergeCell ref="A63:C63"/>
    <mergeCell ref="D63:AD63"/>
    <mergeCell ref="A64:C64"/>
    <mergeCell ref="D64:AD64"/>
    <mergeCell ref="A65:C65"/>
    <mergeCell ref="D65:AD65"/>
    <mergeCell ref="A66:C66"/>
    <mergeCell ref="D66:AD66"/>
    <mergeCell ref="A67:C67"/>
    <mergeCell ref="D67:AD67"/>
    <mergeCell ref="A68:C68"/>
    <mergeCell ref="D68:AD68"/>
    <mergeCell ref="A69:C69"/>
    <mergeCell ref="D69:AD69"/>
    <mergeCell ref="A70:C70"/>
    <mergeCell ref="D70:AD70"/>
    <mergeCell ref="A71:C71"/>
    <mergeCell ref="D71:AD71"/>
    <mergeCell ref="A72:C72"/>
    <mergeCell ref="D72:AD72"/>
    <mergeCell ref="A73:C73"/>
    <mergeCell ref="D73:AD73"/>
    <mergeCell ref="A74:C74"/>
    <mergeCell ref="D74:AD74"/>
    <mergeCell ref="A75:C75"/>
    <mergeCell ref="D75:AD75"/>
    <mergeCell ref="A76:C76"/>
    <mergeCell ref="D76:AD76"/>
    <mergeCell ref="A77:C77"/>
    <mergeCell ref="D77:AD77"/>
    <mergeCell ref="A78:C78"/>
    <mergeCell ref="D78:AD78"/>
    <mergeCell ref="A79:C79"/>
    <mergeCell ref="D79:AD79"/>
    <mergeCell ref="A80:C80"/>
    <mergeCell ref="D80:AD80"/>
    <mergeCell ref="A81:C81"/>
    <mergeCell ref="D81:AD81"/>
    <mergeCell ref="A82:C82"/>
    <mergeCell ref="D82:AD82"/>
    <mergeCell ref="A83:C83"/>
    <mergeCell ref="D83:AD83"/>
    <mergeCell ref="A84:C84"/>
    <mergeCell ref="D84:AD84"/>
    <mergeCell ref="A85:C85"/>
    <mergeCell ref="D85:AD85"/>
    <mergeCell ref="A86:C86"/>
    <mergeCell ref="D86:AD86"/>
    <mergeCell ref="A87:C87"/>
    <mergeCell ref="D87:AD87"/>
    <mergeCell ref="A88:C88"/>
    <mergeCell ref="D88:AD88"/>
    <mergeCell ref="A89:C89"/>
    <mergeCell ref="D89:AD89"/>
    <mergeCell ref="A90:C90"/>
    <mergeCell ref="D90:AD90"/>
    <mergeCell ref="A91:C91"/>
    <mergeCell ref="D91:AD91"/>
    <mergeCell ref="A92:C92"/>
    <mergeCell ref="D92:AD92"/>
    <mergeCell ref="A93:C93"/>
    <mergeCell ref="D93:AD93"/>
    <mergeCell ref="A94:C94"/>
    <mergeCell ref="D94:AD94"/>
    <mergeCell ref="A95:C95"/>
    <mergeCell ref="D95:AD95"/>
    <mergeCell ref="A96:C96"/>
    <mergeCell ref="D96:AD96"/>
    <mergeCell ref="A97:C97"/>
    <mergeCell ref="D97:AD97"/>
    <mergeCell ref="A98:C98"/>
    <mergeCell ref="D98:AD98"/>
    <mergeCell ref="A99:C99"/>
    <mergeCell ref="D99:AD99"/>
    <mergeCell ref="A100:C100"/>
    <mergeCell ref="D100:AD100"/>
    <mergeCell ref="A101:C101"/>
    <mergeCell ref="D101:AD101"/>
    <mergeCell ref="A102:C102"/>
    <mergeCell ref="D102:AD102"/>
    <mergeCell ref="A103:C103"/>
    <mergeCell ref="D103:AD103"/>
    <mergeCell ref="A104:C104"/>
    <mergeCell ref="D104:AD104"/>
    <mergeCell ref="A105:C105"/>
    <mergeCell ref="D105:AD105"/>
    <mergeCell ref="A106:C106"/>
    <mergeCell ref="D106:AD106"/>
    <mergeCell ref="A107:C107"/>
    <mergeCell ref="D107:AD107"/>
    <mergeCell ref="A108:C108"/>
    <mergeCell ref="D108:AD108"/>
    <mergeCell ref="A109:C109"/>
    <mergeCell ref="D109:AD109"/>
    <mergeCell ref="A110:C110"/>
    <mergeCell ref="D110:AD110"/>
    <mergeCell ref="A111:C111"/>
    <mergeCell ref="D111:AD111"/>
    <mergeCell ref="A112:C112"/>
    <mergeCell ref="D112:AD112"/>
    <mergeCell ref="A113:C113"/>
    <mergeCell ref="D113:AD113"/>
    <mergeCell ref="A114:C114"/>
    <mergeCell ref="D114:AD114"/>
    <mergeCell ref="A115:C115"/>
    <mergeCell ref="D115:AD115"/>
    <mergeCell ref="A116:C116"/>
    <mergeCell ref="D116:AD116"/>
    <mergeCell ref="A117:C117"/>
    <mergeCell ref="D117:AD117"/>
    <mergeCell ref="A118:C118"/>
    <mergeCell ref="D118:AD118"/>
    <mergeCell ref="A119:C119"/>
    <mergeCell ref="D119:AD119"/>
    <mergeCell ref="A120:C120"/>
    <mergeCell ref="D120:AD120"/>
    <mergeCell ref="A121:C121"/>
    <mergeCell ref="D121:AD121"/>
    <mergeCell ref="A122:C122"/>
    <mergeCell ref="D122:AD122"/>
    <mergeCell ref="A123:C123"/>
    <mergeCell ref="D123:AD123"/>
    <mergeCell ref="A124:C124"/>
    <mergeCell ref="D124:AD124"/>
    <mergeCell ref="A125:C125"/>
    <mergeCell ref="D125:AD125"/>
    <mergeCell ref="B126:AJ126"/>
    <mergeCell ref="B127:AJ127"/>
    <mergeCell ref="B128:AJ128"/>
    <mergeCell ref="A129:AJ129"/>
  </mergeCells>
  <printOptions/>
  <pageMargins left="0.16" right="0.16" top="0.28" bottom="0.16" header="0" footer="0"/>
  <pageSetup horizontalDpi="600" verticalDpi="600" orientation="portrait" paperSize="9" scale="96" r:id="rId2"/>
  <headerFooter alignWithMargins="0">
    <oddFooter>&amp;CSource: www.taxguru.in</oddFooter>
  </headerFooter>
  <rowBreaks count="2" manualBreakCount="2">
    <brk id="52" max="255" man="1"/>
    <brk id="124" max="36" man="1"/>
  </rowBreaks>
  <legacyDrawing r:id="rId1"/>
</worksheet>
</file>

<file path=xl/worksheets/sheet7.xml><?xml version="1.0" encoding="utf-8"?>
<worksheet xmlns="http://schemas.openxmlformats.org/spreadsheetml/2006/main" xmlns:r="http://schemas.openxmlformats.org/officeDocument/2006/relationships">
  <dimension ref="A1:I36"/>
  <sheetViews>
    <sheetView view="pageBreakPreview" zoomScale="110" zoomScaleSheetLayoutView="110" zoomScalePageLayoutView="0" workbookViewId="0" topLeftCell="A22">
      <selection activeCell="F10" sqref="F10"/>
    </sheetView>
  </sheetViews>
  <sheetFormatPr defaultColWidth="9.140625" defaultRowHeight="15"/>
  <cols>
    <col min="1" max="1" width="4.57421875" style="119" customWidth="1"/>
    <col min="2" max="2" width="24.421875" style="119" customWidth="1"/>
    <col min="3" max="3" width="15.00390625" style="119" bestFit="1" customWidth="1"/>
    <col min="4" max="4" width="8.57421875" style="119" customWidth="1"/>
    <col min="5" max="5" width="14.7109375" style="119" customWidth="1"/>
    <col min="6" max="6" width="15.57421875" style="119" customWidth="1"/>
    <col min="7" max="7" width="13.140625" style="119" customWidth="1"/>
    <col min="8" max="16384" width="9.140625" style="119" customWidth="1"/>
  </cols>
  <sheetData>
    <row r="1" spans="1:7" ht="18.75" customHeight="1">
      <c r="A1" s="647" t="s">
        <v>452</v>
      </c>
      <c r="B1" s="647"/>
      <c r="C1" s="647"/>
      <c r="D1" s="647"/>
      <c r="E1" s="647"/>
      <c r="F1" s="647"/>
      <c r="G1" s="647"/>
    </row>
    <row r="2" spans="1:7" ht="17.25" customHeight="1">
      <c r="A2" s="645" t="s">
        <v>453</v>
      </c>
      <c r="B2" s="645"/>
      <c r="C2" s="645"/>
      <c r="D2" s="645"/>
      <c r="E2" s="645"/>
      <c r="F2" s="645"/>
      <c r="G2" s="646"/>
    </row>
    <row r="3" spans="1:7" ht="18" customHeight="1">
      <c r="A3" s="643" t="s">
        <v>457</v>
      </c>
      <c r="B3" s="643"/>
      <c r="C3" s="643"/>
      <c r="D3" s="643"/>
      <c r="E3" s="643"/>
      <c r="F3" s="643"/>
      <c r="G3" s="643"/>
    </row>
    <row r="4" spans="1:7" ht="116.25" customHeight="1">
      <c r="A4" s="644"/>
      <c r="B4" s="644"/>
      <c r="C4" s="644"/>
      <c r="D4" s="644"/>
      <c r="E4" s="644"/>
      <c r="F4" s="644"/>
      <c r="G4" s="644"/>
    </row>
    <row r="5" spans="1:9" ht="36" customHeight="1">
      <c r="A5" s="126" t="s">
        <v>0</v>
      </c>
      <c r="B5" s="126" t="s">
        <v>2</v>
      </c>
      <c r="C5" s="126" t="s">
        <v>198</v>
      </c>
      <c r="D5" s="126" t="s">
        <v>199</v>
      </c>
      <c r="E5" s="126" t="s">
        <v>454</v>
      </c>
      <c r="F5" s="126" t="s">
        <v>455</v>
      </c>
      <c r="G5" s="126" t="s">
        <v>456</v>
      </c>
      <c r="H5" s="127"/>
      <c r="I5" s="127"/>
    </row>
    <row r="6" spans="1:9" s="299" customFormat="1" ht="24.75" customHeight="1">
      <c r="A6" s="161">
        <v>1</v>
      </c>
      <c r="B6" s="297" t="str">
        <f>'Sept.2022'!C4</f>
        <v>Sh.Rajesh Kantharia</v>
      </c>
      <c r="C6" s="297" t="str">
        <f>'Sept.2022'!D4</f>
        <v>Principal</v>
      </c>
      <c r="D6" s="297">
        <v>41096</v>
      </c>
      <c r="E6" s="287">
        <f>'Sept.2022'!AR4</f>
        <v>40000</v>
      </c>
      <c r="F6" s="161"/>
      <c r="G6" s="288"/>
      <c r="H6" s="298"/>
      <c r="I6" s="298"/>
    </row>
    <row r="7" spans="1:9" s="299" customFormat="1" ht="24.75" customHeight="1">
      <c r="A7" s="161">
        <v>2</v>
      </c>
      <c r="B7" s="297" t="str">
        <f>'Sept.2022'!C6</f>
        <v>Smt.Jyoti Sajnani</v>
      </c>
      <c r="C7" s="297" t="str">
        <f>'Sept.2022'!D6</f>
        <v>PGT</v>
      </c>
      <c r="D7" s="297">
        <v>42571</v>
      </c>
      <c r="E7" s="287">
        <f>'Sept.2022'!AR6</f>
        <v>40000</v>
      </c>
      <c r="F7" s="161"/>
      <c r="G7" s="288"/>
      <c r="H7" s="298"/>
      <c r="I7" s="298"/>
    </row>
    <row r="8" spans="1:9" s="299" customFormat="1" ht="24.75" customHeight="1">
      <c r="A8" s="161">
        <v>3</v>
      </c>
      <c r="B8" s="297" t="str">
        <f>'Sept.2022'!C7</f>
        <v>Mrs. Renu Jain</v>
      </c>
      <c r="C8" s="297" t="str">
        <f>'Sept.2022'!D7</f>
        <v>PGT</v>
      </c>
      <c r="D8" s="297">
        <v>25837</v>
      </c>
      <c r="E8" s="287">
        <f>'Sept.2022'!AR7</f>
        <v>10000</v>
      </c>
      <c r="F8" s="161"/>
      <c r="G8" s="288"/>
      <c r="H8" s="298"/>
      <c r="I8" s="298"/>
    </row>
    <row r="9" spans="1:9" s="299" customFormat="1" ht="24.75" customHeight="1">
      <c r="A9" s="161">
        <v>4</v>
      </c>
      <c r="B9" s="297" t="str">
        <f>'Sept.2022'!C12</f>
        <v>Sh. Sunil Dutt Sharma</v>
      </c>
      <c r="C9" s="297" t="str">
        <f>'Sept.2022'!D12</f>
        <v>PGT</v>
      </c>
      <c r="D9" s="297">
        <v>77078</v>
      </c>
      <c r="E9" s="287">
        <f>'Sept.2022'!AR12</f>
        <v>11000</v>
      </c>
      <c r="F9" s="161"/>
      <c r="G9" s="288"/>
      <c r="H9" s="298"/>
      <c r="I9" s="298"/>
    </row>
    <row r="10" spans="1:9" s="299" customFormat="1" ht="24.75" customHeight="1">
      <c r="A10" s="161">
        <v>5</v>
      </c>
      <c r="B10" s="297" t="str">
        <f>'Sept.2022'!C13</f>
        <v>Mr. Rajesh Paliwal</v>
      </c>
      <c r="C10" s="297" t="str">
        <f>'Sept.2022'!D13</f>
        <v>PGT</v>
      </c>
      <c r="D10" s="297">
        <v>77671</v>
      </c>
      <c r="E10" s="287">
        <f>'Sept.2022'!AR13</f>
        <v>5000</v>
      </c>
      <c r="F10" s="161"/>
      <c r="G10" s="288"/>
      <c r="H10" s="298"/>
      <c r="I10" s="298"/>
    </row>
    <row r="11" spans="1:9" s="299" customFormat="1" ht="24.75" customHeight="1">
      <c r="A11" s="161">
        <v>6</v>
      </c>
      <c r="B11" s="297" t="str">
        <f>'Sept.2022'!C15</f>
        <v>Smt. Rakhi Gangwal</v>
      </c>
      <c r="C11" s="297" t="str">
        <f>'Sept.2022'!D15</f>
        <v>PGT</v>
      </c>
      <c r="D11" s="297">
        <v>77085</v>
      </c>
      <c r="E11" s="287">
        <f>'Sept.2022'!AR15</f>
        <v>11000</v>
      </c>
      <c r="F11" s="161"/>
      <c r="G11" s="288"/>
      <c r="H11" s="298"/>
      <c r="I11" s="298"/>
    </row>
    <row r="12" spans="1:9" s="299" customFormat="1" ht="24.75" customHeight="1">
      <c r="A12" s="161">
        <v>7</v>
      </c>
      <c r="B12" s="297" t="str">
        <f>'Sept.2022'!C21</f>
        <v>Sh. Kapil Kumar Kochhar</v>
      </c>
      <c r="C12" s="297" t="str">
        <f>'Sept.2022'!D21</f>
        <v>PGT</v>
      </c>
      <c r="D12" s="297">
        <v>35003</v>
      </c>
      <c r="E12" s="287">
        <f>'Sept.2022'!AR21</f>
        <v>30000</v>
      </c>
      <c r="F12" s="161"/>
      <c r="G12" s="288"/>
      <c r="H12" s="298"/>
      <c r="I12" s="298"/>
    </row>
    <row r="13" spans="1:9" s="299" customFormat="1" ht="24.75" customHeight="1">
      <c r="A13" s="161">
        <v>8</v>
      </c>
      <c r="B13" s="297" t="str">
        <f>'Sept.2022'!C22</f>
        <v>Mr. Vishvendra Kumar Sharma</v>
      </c>
      <c r="C13" s="297" t="str">
        <f>'Sept.2022'!D22</f>
        <v>TGT</v>
      </c>
      <c r="D13" s="297">
        <v>77269</v>
      </c>
      <c r="E13" s="287">
        <f>'Sept.2022'!AR22</f>
        <v>15000</v>
      </c>
      <c r="F13" s="161"/>
      <c r="G13" s="288"/>
      <c r="H13" s="298"/>
      <c r="I13" s="298"/>
    </row>
    <row r="14" spans="1:9" s="299" customFormat="1" ht="24.75" customHeight="1">
      <c r="A14" s="161">
        <v>9</v>
      </c>
      <c r="B14" s="297" t="str">
        <f>'Sept.2022'!C34</f>
        <v>Mr. S C Jain</v>
      </c>
      <c r="C14" s="297" t="str">
        <f>'Sept.2022'!D34</f>
        <v>TGT</v>
      </c>
      <c r="D14" s="297">
        <v>45347</v>
      </c>
      <c r="E14" s="287">
        <f>'Sept.2022'!AR34</f>
        <v>25000</v>
      </c>
      <c r="F14" s="161"/>
      <c r="G14" s="288"/>
      <c r="H14" s="298"/>
      <c r="I14" s="298"/>
    </row>
    <row r="15" spans="1:9" s="299" customFormat="1" ht="24.75" customHeight="1">
      <c r="A15" s="161">
        <v>10</v>
      </c>
      <c r="B15" s="297" t="str">
        <f>'Sept.2022'!C35</f>
        <v>Mr. Manohar Lal Verma</v>
      </c>
      <c r="C15" s="297" t="str">
        <f>'Sept.2022'!D35</f>
        <v>TGT</v>
      </c>
      <c r="D15" s="297">
        <v>42015</v>
      </c>
      <c r="E15" s="287">
        <f>'Sept.2022'!AR35</f>
        <v>15000</v>
      </c>
      <c r="F15" s="161"/>
      <c r="G15" s="288"/>
      <c r="H15" s="298"/>
      <c r="I15" s="298"/>
    </row>
    <row r="16" spans="1:9" s="299" customFormat="1" ht="24.75" customHeight="1">
      <c r="A16" s="161">
        <v>11</v>
      </c>
      <c r="B16" s="297" t="str">
        <f>'Sept.2022'!C36</f>
        <v>Mr. Surya Prakash Methi</v>
      </c>
      <c r="C16" s="297" t="str">
        <f>'Sept.2022'!D36</f>
        <v>TGT</v>
      </c>
      <c r="D16" s="297">
        <v>77186</v>
      </c>
      <c r="E16" s="287">
        <f>'Sept.2022'!AR36</f>
        <v>5000</v>
      </c>
      <c r="F16" s="161"/>
      <c r="G16" s="288"/>
      <c r="H16" s="298"/>
      <c r="I16" s="298"/>
    </row>
    <row r="17" spans="1:9" s="299" customFormat="1" ht="24.75" customHeight="1">
      <c r="A17" s="161">
        <v>12</v>
      </c>
      <c r="B17" s="297" t="str">
        <f>'Sept.2022'!C37</f>
        <v>Mr. Ram Babu Vijay</v>
      </c>
      <c r="C17" s="297" t="str">
        <f>'Sept.2022'!D37</f>
        <v>TGT</v>
      </c>
      <c r="D17" s="297">
        <v>77739</v>
      </c>
      <c r="E17" s="287">
        <f>'Sept.2022'!AR37</f>
        <v>5000</v>
      </c>
      <c r="F17" s="161"/>
      <c r="G17" s="288"/>
      <c r="H17" s="298"/>
      <c r="I17" s="298"/>
    </row>
    <row r="18" spans="1:9" s="299" customFormat="1" ht="24.75" customHeight="1">
      <c r="A18" s="161">
        <v>13</v>
      </c>
      <c r="B18" s="297" t="str">
        <f>'Sept.2022'!C44</f>
        <v>Mrs. Rajkumari Gulpadia</v>
      </c>
      <c r="C18" s="297" t="str">
        <f>'Sept.2022'!D44</f>
        <v>Librarian</v>
      </c>
      <c r="D18" s="297">
        <v>70039</v>
      </c>
      <c r="E18" s="287">
        <f>'Sept.2022'!AR44</f>
        <v>15000</v>
      </c>
      <c r="F18" s="161"/>
      <c r="G18" s="288"/>
      <c r="H18" s="298"/>
      <c r="I18" s="298"/>
    </row>
    <row r="19" spans="1:9" s="299" customFormat="1" ht="24.75" customHeight="1">
      <c r="A19" s="161">
        <v>14</v>
      </c>
      <c r="B19" s="297" t="str">
        <f>'Sept.2022'!C45</f>
        <v>Mr. Chandra Prakash Songara</v>
      </c>
      <c r="C19" s="297" t="str">
        <f>'Sept.2022'!D45</f>
        <v>HM</v>
      </c>
      <c r="D19" s="297">
        <v>77702</v>
      </c>
      <c r="E19" s="287">
        <f>'Sept.2022'!AR45</f>
        <v>5000</v>
      </c>
      <c r="F19" s="161"/>
      <c r="G19" s="288"/>
      <c r="H19" s="298"/>
      <c r="I19" s="298"/>
    </row>
    <row r="20" spans="1:9" s="299" customFormat="1" ht="24.75" customHeight="1">
      <c r="A20" s="161">
        <v>15</v>
      </c>
      <c r="B20" s="297" t="str">
        <f>'Sept.2022'!C46</f>
        <v>Smt.Varsha Meena</v>
      </c>
      <c r="C20" s="297" t="str">
        <f>'Sept.2022'!D46</f>
        <v>PRT</v>
      </c>
      <c r="D20" s="297">
        <v>77527</v>
      </c>
      <c r="E20" s="287">
        <f>'Sept.2022'!AR46</f>
        <v>5000</v>
      </c>
      <c r="F20" s="161"/>
      <c r="G20" s="288"/>
      <c r="H20" s="298"/>
      <c r="I20" s="298"/>
    </row>
    <row r="21" spans="1:9" s="299" customFormat="1" ht="24.75" customHeight="1">
      <c r="A21" s="161">
        <v>16</v>
      </c>
      <c r="B21" s="297" t="str">
        <f>'Sept.2022'!C47</f>
        <v>Smt. Archna Meena</v>
      </c>
      <c r="C21" s="297" t="str">
        <f>'Sept.2022'!D47</f>
        <v>PRT</v>
      </c>
      <c r="D21" s="297">
        <v>77709</v>
      </c>
      <c r="E21" s="287">
        <f>'Sept.2022'!AR47</f>
        <v>20000</v>
      </c>
      <c r="F21" s="161"/>
      <c r="G21" s="288"/>
      <c r="H21" s="298"/>
      <c r="I21" s="298"/>
    </row>
    <row r="22" spans="1:9" s="299" customFormat="1" ht="24.75" customHeight="1">
      <c r="A22" s="161">
        <v>17</v>
      </c>
      <c r="B22" s="297" t="str">
        <f>'Sept.2022'!C51</f>
        <v>Mrs. Deepti Mishra</v>
      </c>
      <c r="C22" s="297" t="str">
        <f>'Sept.2022'!D51</f>
        <v>PRT</v>
      </c>
      <c r="D22" s="297">
        <v>48708</v>
      </c>
      <c r="E22" s="287">
        <f>'Sept.2022'!AR51</f>
        <v>15000</v>
      </c>
      <c r="F22" s="161"/>
      <c r="G22" s="288"/>
      <c r="H22" s="298"/>
      <c r="I22" s="298"/>
    </row>
    <row r="23" spans="1:9" s="299" customFormat="1" ht="24.75" customHeight="1">
      <c r="A23" s="161">
        <v>18</v>
      </c>
      <c r="B23" s="297" t="str">
        <f>'Sept.2022'!C58</f>
        <v>Ms.Shakuntla Sharma</v>
      </c>
      <c r="C23" s="297" t="str">
        <f>'Sept.2022'!D58</f>
        <v>PRT</v>
      </c>
      <c r="D23" s="297">
        <v>33097</v>
      </c>
      <c r="E23" s="287">
        <f>'Sept.2022'!AR58</f>
        <v>20000</v>
      </c>
      <c r="F23" s="161"/>
      <c r="G23" s="288"/>
      <c r="H23" s="298"/>
      <c r="I23" s="298"/>
    </row>
    <row r="24" spans="1:7" s="299" customFormat="1" ht="24.75" customHeight="1">
      <c r="A24" s="161">
        <v>19</v>
      </c>
      <c r="B24" s="297" t="str">
        <f>'Sept.2022'!C71</f>
        <v>POST VACANT</v>
      </c>
      <c r="C24" s="297" t="str">
        <f>'Sept.2022'!D71</f>
        <v>ASO</v>
      </c>
      <c r="D24" s="297">
        <v>40696</v>
      </c>
      <c r="E24" s="287">
        <f>'Sept.2022'!AR71</f>
        <v>0</v>
      </c>
      <c r="F24" s="161"/>
      <c r="G24" s="132"/>
    </row>
    <row r="25" spans="1:7" s="299" customFormat="1" ht="24.75" customHeight="1">
      <c r="A25" s="161">
        <v>20</v>
      </c>
      <c r="B25" s="297" t="str">
        <f>'Sept.2022'!C72</f>
        <v>Mr. Kalu Ram Maurya</v>
      </c>
      <c r="C25" s="297" t="str">
        <f>'Sept.2022'!D72</f>
        <v>SSA</v>
      </c>
      <c r="D25" s="297">
        <v>42148</v>
      </c>
      <c r="E25" s="287">
        <f>'Sept.2022'!AR72</f>
        <v>20000</v>
      </c>
      <c r="F25" s="161"/>
      <c r="G25" s="131"/>
    </row>
    <row r="26" spans="1:7" s="299" customFormat="1" ht="24.75" customHeight="1">
      <c r="A26" s="161">
        <v>21</v>
      </c>
      <c r="B26" s="297" t="str">
        <f>'Sept.2022'!C73</f>
        <v>Mr. Ashok Kumar Sharma</v>
      </c>
      <c r="C26" s="297" t="str">
        <f>'Sept.2022'!D73</f>
        <v>JSA</v>
      </c>
      <c r="D26" s="297">
        <v>31510</v>
      </c>
      <c r="E26" s="287">
        <f>'Sept.2022'!AR73</f>
        <v>40000</v>
      </c>
      <c r="F26" s="161"/>
      <c r="G26" s="131"/>
    </row>
    <row r="27" spans="1:7" s="299" customFormat="1" ht="24.75" customHeight="1">
      <c r="A27" s="161">
        <v>22</v>
      </c>
      <c r="B27" s="297" t="str">
        <f>'Sept.2022'!C75</f>
        <v>Sh.Chiman Lal</v>
      </c>
      <c r="C27" s="297" t="str">
        <f>'Sept.2022'!D75</f>
        <v>GR-C</v>
      </c>
      <c r="D27" s="297">
        <v>35066</v>
      </c>
      <c r="E27" s="287">
        <f>'Sept.2022'!AR75</f>
        <v>10000</v>
      </c>
      <c r="F27" s="161"/>
      <c r="G27" s="131"/>
    </row>
    <row r="28" spans="1:7" s="299" customFormat="1" ht="24.75" customHeight="1">
      <c r="A28" s="161">
        <v>23</v>
      </c>
      <c r="B28" s="297" t="str">
        <f>'Sept.2022'!C76</f>
        <v>Sh. Jagdish Prasad Meena</v>
      </c>
      <c r="C28" s="297" t="str">
        <f>'Sept.2022'!D76</f>
        <v>GR-C</v>
      </c>
      <c r="D28" s="297">
        <v>40694</v>
      </c>
      <c r="E28" s="287">
        <f>'Sept.2022'!AR76</f>
        <v>0</v>
      </c>
      <c r="F28" s="161"/>
      <c r="G28" s="131"/>
    </row>
    <row r="29" spans="1:7" s="299" customFormat="1" ht="24.75" customHeight="1">
      <c r="A29" s="161">
        <v>24</v>
      </c>
      <c r="B29" s="297" t="str">
        <f>'Sept.2022'!C77</f>
        <v>Mr. Babu Lal</v>
      </c>
      <c r="C29" s="297" t="str">
        <f>'Sept.2022'!D77</f>
        <v>GR-C</v>
      </c>
      <c r="D29" s="297">
        <v>42160</v>
      </c>
      <c r="E29" s="287">
        <f>'Sept.2022'!AR77</f>
        <v>15000</v>
      </c>
      <c r="F29" s="161"/>
      <c r="G29" s="131"/>
    </row>
    <row r="30" spans="1:7" s="299" customFormat="1" ht="24.75" customHeight="1">
      <c r="A30" s="161">
        <v>25</v>
      </c>
      <c r="B30" s="297" t="str">
        <f>'Sept.2022'!C78</f>
        <v>Mr.Ram Pal Meena</v>
      </c>
      <c r="C30" s="297" t="str">
        <f>'Sept.2022'!D78</f>
        <v>GR-C</v>
      </c>
      <c r="D30" s="297">
        <v>41820</v>
      </c>
      <c r="E30" s="287">
        <f>'Sept.2022'!AR78</f>
        <v>20000</v>
      </c>
      <c r="F30" s="161"/>
      <c r="G30" s="131"/>
    </row>
    <row r="31" spans="1:7" s="299" customFormat="1" ht="24.75" customHeight="1">
      <c r="A31" s="161">
        <v>26</v>
      </c>
      <c r="B31" s="297" t="str">
        <f>'Sept.2022'!C79</f>
        <v>Sh. Harkesh Meena</v>
      </c>
      <c r="C31" s="297" t="str">
        <f>'Sept.2022'!D79</f>
        <v>GR-C</v>
      </c>
      <c r="D31" s="297">
        <v>78589</v>
      </c>
      <c r="E31" s="287">
        <f>'Sept.2022'!AR79</f>
        <v>4000</v>
      </c>
      <c r="F31" s="161"/>
      <c r="G31" s="132"/>
    </row>
    <row r="32" spans="1:7" s="299" customFormat="1" ht="24.75" customHeight="1">
      <c r="A32" s="161">
        <v>27</v>
      </c>
      <c r="B32" s="297" t="str">
        <f>'Sept.2022'!C80</f>
        <v>Sh. Kalu Ram Boyat</v>
      </c>
      <c r="C32" s="297" t="str">
        <f>'Sept.2022'!D80</f>
        <v>GR-C</v>
      </c>
      <c r="D32" s="297">
        <v>41676</v>
      </c>
      <c r="E32" s="287">
        <f>'Sept.2022'!AR80</f>
        <v>15000</v>
      </c>
      <c r="F32" s="161"/>
      <c r="G32" s="132"/>
    </row>
    <row r="33" spans="1:7" s="299" customFormat="1" ht="24.75" customHeight="1">
      <c r="A33" s="161">
        <v>28</v>
      </c>
      <c r="B33" s="297" t="str">
        <f>'Sept.2022'!C74</f>
        <v>Sh. Tara Chand Pachar</v>
      </c>
      <c r="C33" s="297" t="str">
        <f>'Sept.2022'!D74</f>
        <v>JSA</v>
      </c>
      <c r="D33" s="297">
        <v>42218</v>
      </c>
      <c r="E33" s="287">
        <f>'Sept.2022'!AR74</f>
        <v>5000</v>
      </c>
      <c r="F33" s="161"/>
      <c r="G33" s="131"/>
    </row>
    <row r="34" spans="1:7" s="299" customFormat="1" ht="24.75" customHeight="1">
      <c r="A34" s="161"/>
      <c r="B34" s="297"/>
      <c r="C34" s="297"/>
      <c r="D34" s="297"/>
      <c r="E34" s="287"/>
      <c r="F34" s="161"/>
      <c r="G34" s="131"/>
    </row>
    <row r="36" ht="15">
      <c r="B36" s="138"/>
    </row>
  </sheetData>
  <sheetProtection/>
  <mergeCells count="3">
    <mergeCell ref="A3:G4"/>
    <mergeCell ref="A2:G2"/>
    <mergeCell ref="A1:G1"/>
  </mergeCells>
  <printOptions horizontalCentered="1"/>
  <pageMargins left="0.5" right="0.25" top="0.5" bottom="0.5" header="0.3" footer="0.3"/>
  <pageSetup horizontalDpi="600" verticalDpi="600" orientation="portrait" paperSize="9" scale="87" r:id="rId1"/>
</worksheet>
</file>

<file path=xl/worksheets/sheet8.xml><?xml version="1.0" encoding="utf-8"?>
<worksheet xmlns="http://schemas.openxmlformats.org/spreadsheetml/2006/main" xmlns:r="http://schemas.openxmlformats.org/officeDocument/2006/relationships">
  <dimension ref="A2:Q40"/>
  <sheetViews>
    <sheetView view="pageBreakPreview" zoomScale="60" zoomScalePageLayoutView="0" workbookViewId="0" topLeftCell="A1">
      <selection activeCell="F7" sqref="F7"/>
    </sheetView>
  </sheetViews>
  <sheetFormatPr defaultColWidth="9.140625" defaultRowHeight="15"/>
  <cols>
    <col min="1" max="1" width="6.7109375" style="0" customWidth="1"/>
    <col min="3" max="3" width="27.28125" style="0" customWidth="1"/>
    <col min="4" max="4" width="7.140625" style="0" customWidth="1"/>
    <col min="6" max="6" width="1.57421875" style="0" customWidth="1"/>
    <col min="7" max="7" width="7.140625" style="0" customWidth="1"/>
    <col min="9" max="9" width="25.8515625" style="0" customWidth="1"/>
    <col min="12" max="12" width="3.00390625" style="0" customWidth="1"/>
    <col min="13" max="13" width="6.7109375" style="0" customWidth="1"/>
    <col min="15" max="15" width="24.57421875" style="0" customWidth="1"/>
  </cols>
  <sheetData>
    <row r="2" spans="1:17" ht="15.75">
      <c r="A2" s="648" t="s">
        <v>535</v>
      </c>
      <c r="B2" s="648"/>
      <c r="C2" s="648"/>
      <c r="D2" s="648"/>
      <c r="E2" s="648"/>
      <c r="F2" s="362"/>
      <c r="G2" s="648" t="s">
        <v>535</v>
      </c>
      <c r="H2" s="648"/>
      <c r="I2" s="648"/>
      <c r="J2" s="648"/>
      <c r="K2" s="648"/>
      <c r="L2" s="362"/>
      <c r="M2" s="648" t="s">
        <v>535</v>
      </c>
      <c r="N2" s="648"/>
      <c r="O2" s="648"/>
      <c r="P2" s="648"/>
      <c r="Q2" s="648"/>
    </row>
    <row r="3" spans="1:17" ht="15.75">
      <c r="A3" s="649" t="s">
        <v>536</v>
      </c>
      <c r="B3" s="649"/>
      <c r="C3" s="649"/>
      <c r="D3" s="649"/>
      <c r="E3" s="649"/>
      <c r="F3" s="362"/>
      <c r="G3" s="649" t="s">
        <v>536</v>
      </c>
      <c r="H3" s="649"/>
      <c r="I3" s="649"/>
      <c r="J3" s="649"/>
      <c r="K3" s="649"/>
      <c r="L3" s="362"/>
      <c r="M3" s="649" t="s">
        <v>536</v>
      </c>
      <c r="N3" s="649"/>
      <c r="O3" s="649"/>
      <c r="P3" s="649"/>
      <c r="Q3" s="649"/>
    </row>
    <row r="4" spans="1:17" ht="15.75">
      <c r="A4" s="362" t="s">
        <v>537</v>
      </c>
      <c r="B4" s="362"/>
      <c r="C4" s="362"/>
      <c r="D4" s="362" t="s">
        <v>538</v>
      </c>
      <c r="E4" s="362"/>
      <c r="F4" s="362"/>
      <c r="G4" s="362" t="s">
        <v>537</v>
      </c>
      <c r="H4" s="362"/>
      <c r="I4" s="362"/>
      <c r="J4" s="362" t="s">
        <v>539</v>
      </c>
      <c r="K4" s="362"/>
      <c r="L4" s="362"/>
      <c r="M4" s="362" t="s">
        <v>537</v>
      </c>
      <c r="N4" s="362"/>
      <c r="O4" s="362"/>
      <c r="P4" s="362" t="s">
        <v>540</v>
      </c>
      <c r="Q4" s="362"/>
    </row>
    <row r="5" spans="1:17" ht="47.25">
      <c r="A5" s="363" t="s">
        <v>541</v>
      </c>
      <c r="B5" s="363" t="s">
        <v>542</v>
      </c>
      <c r="C5" s="363" t="s">
        <v>543</v>
      </c>
      <c r="D5" s="363" t="s">
        <v>544</v>
      </c>
      <c r="E5" s="363" t="s">
        <v>545</v>
      </c>
      <c r="F5" s="364"/>
      <c r="G5" s="363" t="s">
        <v>541</v>
      </c>
      <c r="H5" s="363" t="s">
        <v>542</v>
      </c>
      <c r="I5" s="363" t="s">
        <v>543</v>
      </c>
      <c r="J5" s="363" t="s">
        <v>544</v>
      </c>
      <c r="K5" s="363" t="s">
        <v>545</v>
      </c>
      <c r="L5" s="362"/>
      <c r="M5" s="363" t="s">
        <v>541</v>
      </c>
      <c r="N5" s="363" t="s">
        <v>542</v>
      </c>
      <c r="O5" s="363" t="s">
        <v>543</v>
      </c>
      <c r="P5" s="363" t="s">
        <v>544</v>
      </c>
      <c r="Q5" s="363" t="s">
        <v>545</v>
      </c>
    </row>
    <row r="6" spans="1:17" ht="15.75">
      <c r="A6" s="365">
        <v>1</v>
      </c>
      <c r="B6" s="366">
        <v>31143</v>
      </c>
      <c r="C6" s="367" t="s">
        <v>58</v>
      </c>
      <c r="D6" s="367" t="s">
        <v>57</v>
      </c>
      <c r="E6" s="365">
        <v>120</v>
      </c>
      <c r="F6" s="362"/>
      <c r="G6" s="365">
        <v>1</v>
      </c>
      <c r="H6" s="366">
        <v>48026</v>
      </c>
      <c r="I6" s="367" t="s">
        <v>61</v>
      </c>
      <c r="J6" s="367" t="s">
        <v>57</v>
      </c>
      <c r="K6" s="365">
        <v>120</v>
      </c>
      <c r="L6" s="362"/>
      <c r="M6" s="365">
        <v>1</v>
      </c>
      <c r="N6" s="366">
        <v>32028</v>
      </c>
      <c r="O6" s="367" t="s">
        <v>96</v>
      </c>
      <c r="P6" s="367" t="s">
        <v>97</v>
      </c>
      <c r="Q6" s="365">
        <v>150</v>
      </c>
    </row>
    <row r="7" spans="1:17" ht="15.75">
      <c r="A7" s="365">
        <v>2</v>
      </c>
      <c r="B7" s="366">
        <v>32106</v>
      </c>
      <c r="C7" s="367" t="s">
        <v>59</v>
      </c>
      <c r="D7" s="367" t="s">
        <v>57</v>
      </c>
      <c r="E7" s="365">
        <v>120</v>
      </c>
      <c r="F7" s="362"/>
      <c r="G7" s="365">
        <v>2</v>
      </c>
      <c r="H7" s="366">
        <v>35597</v>
      </c>
      <c r="I7" s="367" t="s">
        <v>449</v>
      </c>
      <c r="J7" s="367" t="s">
        <v>57</v>
      </c>
      <c r="K7" s="365">
        <v>120</v>
      </c>
      <c r="L7" s="362"/>
      <c r="M7" s="365">
        <v>2</v>
      </c>
      <c r="N7" s="366">
        <v>31975</v>
      </c>
      <c r="O7" s="367" t="s">
        <v>180</v>
      </c>
      <c r="P7" s="367" t="s">
        <v>181</v>
      </c>
      <c r="Q7" s="365">
        <v>150</v>
      </c>
    </row>
    <row r="8" spans="1:17" ht="15.75">
      <c r="A8" s="365">
        <v>3</v>
      </c>
      <c r="B8" s="366">
        <v>53979</v>
      </c>
      <c r="C8" s="367" t="s">
        <v>174</v>
      </c>
      <c r="D8" s="367" t="s">
        <v>57</v>
      </c>
      <c r="E8" s="365">
        <v>120</v>
      </c>
      <c r="F8" s="362"/>
      <c r="G8" s="365">
        <v>3</v>
      </c>
      <c r="H8" s="366">
        <v>8547</v>
      </c>
      <c r="I8" s="367" t="s">
        <v>175</v>
      </c>
      <c r="J8" s="367" t="s">
        <v>57</v>
      </c>
      <c r="K8" s="365">
        <v>120</v>
      </c>
      <c r="L8" s="362"/>
      <c r="M8" s="365">
        <v>3</v>
      </c>
      <c r="N8" s="366">
        <v>32375</v>
      </c>
      <c r="O8" s="367" t="s">
        <v>182</v>
      </c>
      <c r="P8" s="367" t="s">
        <v>98</v>
      </c>
      <c r="Q8" s="365">
        <v>150</v>
      </c>
    </row>
    <row r="9" spans="1:17" ht="15.75">
      <c r="A9" s="365">
        <v>4</v>
      </c>
      <c r="B9" s="366">
        <v>27822</v>
      </c>
      <c r="C9" s="367" t="s">
        <v>62</v>
      </c>
      <c r="D9" s="367" t="s">
        <v>57</v>
      </c>
      <c r="E9" s="365">
        <v>120</v>
      </c>
      <c r="F9" s="362"/>
      <c r="G9" s="365">
        <v>4</v>
      </c>
      <c r="H9" s="366">
        <v>60217</v>
      </c>
      <c r="I9" s="367" t="s">
        <v>67</v>
      </c>
      <c r="J9" s="367" t="s">
        <v>57</v>
      </c>
      <c r="K9" s="365">
        <v>120</v>
      </c>
      <c r="L9" s="362"/>
      <c r="M9" s="365">
        <v>4</v>
      </c>
      <c r="N9" s="366">
        <v>32311</v>
      </c>
      <c r="O9" s="367" t="s">
        <v>450</v>
      </c>
      <c r="P9" s="367" t="s">
        <v>98</v>
      </c>
      <c r="Q9" s="365">
        <v>150</v>
      </c>
    </row>
    <row r="10" spans="1:17" ht="15.75">
      <c r="A10" s="365">
        <v>5</v>
      </c>
      <c r="B10" s="366">
        <v>7937</v>
      </c>
      <c r="C10" s="367" t="s">
        <v>63</v>
      </c>
      <c r="D10" s="367" t="s">
        <v>57</v>
      </c>
      <c r="E10" s="365">
        <v>120</v>
      </c>
      <c r="F10" s="362"/>
      <c r="G10" s="365">
        <v>5</v>
      </c>
      <c r="H10" s="366">
        <v>54454</v>
      </c>
      <c r="I10" s="367" t="s">
        <v>145</v>
      </c>
      <c r="J10" s="367" t="s">
        <v>57</v>
      </c>
      <c r="K10" s="365">
        <v>120</v>
      </c>
      <c r="L10" s="362"/>
      <c r="M10" s="365">
        <v>5</v>
      </c>
      <c r="N10" s="366">
        <v>32161</v>
      </c>
      <c r="O10" s="367" t="s">
        <v>100</v>
      </c>
      <c r="P10" s="367" t="s">
        <v>99</v>
      </c>
      <c r="Q10" s="365">
        <v>150</v>
      </c>
    </row>
    <row r="11" spans="1:17" ht="15.75">
      <c r="A11" s="365">
        <v>6</v>
      </c>
      <c r="B11" s="366">
        <v>54742</v>
      </c>
      <c r="C11" s="367" t="s">
        <v>65</v>
      </c>
      <c r="D11" s="367" t="s">
        <v>57</v>
      </c>
      <c r="E11" s="365">
        <v>120</v>
      </c>
      <c r="F11" s="362"/>
      <c r="G11" s="365">
        <v>6</v>
      </c>
      <c r="H11" s="366">
        <v>31731</v>
      </c>
      <c r="I11" s="367" t="s">
        <v>534</v>
      </c>
      <c r="J11" s="367" t="s">
        <v>57</v>
      </c>
      <c r="K11" s="365">
        <v>120</v>
      </c>
      <c r="L11" s="362"/>
      <c r="M11" s="365">
        <v>6</v>
      </c>
      <c r="N11" s="366">
        <v>31877</v>
      </c>
      <c r="O11" s="367" t="s">
        <v>101</v>
      </c>
      <c r="P11" s="367" t="s">
        <v>99</v>
      </c>
      <c r="Q11" s="365">
        <v>150</v>
      </c>
    </row>
    <row r="12" spans="1:17" ht="15.75">
      <c r="A12" s="365">
        <v>7</v>
      </c>
      <c r="B12" s="366">
        <v>50992</v>
      </c>
      <c r="C12" s="367" t="s">
        <v>66</v>
      </c>
      <c r="D12" s="367" t="s">
        <v>57</v>
      </c>
      <c r="E12" s="365">
        <v>120</v>
      </c>
      <c r="F12" s="362"/>
      <c r="G12" s="365">
        <v>7</v>
      </c>
      <c r="H12" s="366">
        <v>45620</v>
      </c>
      <c r="I12" s="367" t="s">
        <v>71</v>
      </c>
      <c r="J12" s="367" t="s">
        <v>68</v>
      </c>
      <c r="K12" s="365">
        <v>120</v>
      </c>
      <c r="L12" s="362"/>
      <c r="M12" s="365">
        <v>7</v>
      </c>
      <c r="N12" s="366">
        <v>31965</v>
      </c>
      <c r="O12" s="367" t="s">
        <v>102</v>
      </c>
      <c r="P12" s="367" t="s">
        <v>99</v>
      </c>
      <c r="Q12" s="365">
        <v>150</v>
      </c>
    </row>
    <row r="13" spans="1:17" ht="15.75">
      <c r="A13" s="365">
        <v>8</v>
      </c>
      <c r="B13" s="366">
        <v>34796</v>
      </c>
      <c r="C13" s="367" t="s">
        <v>69</v>
      </c>
      <c r="D13" s="367" t="s">
        <v>68</v>
      </c>
      <c r="E13" s="365">
        <v>120</v>
      </c>
      <c r="F13" s="362"/>
      <c r="G13" s="365">
        <v>8</v>
      </c>
      <c r="H13" s="366">
        <v>50111</v>
      </c>
      <c r="I13" s="367" t="s">
        <v>90</v>
      </c>
      <c r="J13" s="367" t="s">
        <v>68</v>
      </c>
      <c r="K13" s="365">
        <v>120</v>
      </c>
      <c r="L13" s="362"/>
      <c r="M13" s="365">
        <v>8</v>
      </c>
      <c r="N13" s="366">
        <v>31969</v>
      </c>
      <c r="O13" s="367" t="s">
        <v>103</v>
      </c>
      <c r="P13" s="367" t="s">
        <v>99</v>
      </c>
      <c r="Q13" s="365">
        <v>150</v>
      </c>
    </row>
    <row r="14" spans="1:17" ht="15.75">
      <c r="A14" s="365">
        <v>9</v>
      </c>
      <c r="B14" s="366">
        <v>62305</v>
      </c>
      <c r="C14" s="367" t="s">
        <v>155</v>
      </c>
      <c r="D14" s="367" t="s">
        <v>68</v>
      </c>
      <c r="E14" s="365">
        <v>120</v>
      </c>
      <c r="F14" s="362"/>
      <c r="G14" s="365">
        <v>9</v>
      </c>
      <c r="H14" s="366">
        <v>44403</v>
      </c>
      <c r="I14" s="367" t="s">
        <v>152</v>
      </c>
      <c r="J14" s="367" t="s">
        <v>68</v>
      </c>
      <c r="K14" s="365">
        <v>120</v>
      </c>
      <c r="L14" s="362"/>
      <c r="M14" s="365">
        <v>9</v>
      </c>
      <c r="N14" s="366">
        <v>73414</v>
      </c>
      <c r="O14" s="367" t="s">
        <v>142</v>
      </c>
      <c r="P14" s="367" t="s">
        <v>99</v>
      </c>
      <c r="Q14" s="365">
        <v>150</v>
      </c>
    </row>
    <row r="15" spans="1:17" ht="15.75">
      <c r="A15" s="365">
        <v>10</v>
      </c>
      <c r="B15" s="366">
        <v>61683</v>
      </c>
      <c r="C15" s="367" t="s">
        <v>156</v>
      </c>
      <c r="D15" s="367" t="s">
        <v>68</v>
      </c>
      <c r="E15" s="365">
        <v>120</v>
      </c>
      <c r="F15" s="362"/>
      <c r="G15" s="365">
        <v>10</v>
      </c>
      <c r="H15" s="366">
        <v>54296</v>
      </c>
      <c r="I15" s="367" t="s">
        <v>72</v>
      </c>
      <c r="J15" s="367" t="s">
        <v>68</v>
      </c>
      <c r="K15" s="365">
        <v>120</v>
      </c>
      <c r="L15" s="362"/>
      <c r="M15" s="365">
        <v>10</v>
      </c>
      <c r="N15" s="366">
        <v>31795</v>
      </c>
      <c r="O15" s="367" t="s">
        <v>166</v>
      </c>
      <c r="P15" s="367" t="s">
        <v>99</v>
      </c>
      <c r="Q15" s="365">
        <v>150</v>
      </c>
    </row>
    <row r="16" spans="1:17" ht="15.75">
      <c r="A16" s="365">
        <v>11</v>
      </c>
      <c r="B16" s="366">
        <v>7145</v>
      </c>
      <c r="C16" s="367" t="s">
        <v>157</v>
      </c>
      <c r="D16" s="367" t="s">
        <v>68</v>
      </c>
      <c r="E16" s="365">
        <v>120</v>
      </c>
      <c r="F16" s="362"/>
      <c r="G16" s="365">
        <v>11</v>
      </c>
      <c r="H16" s="366">
        <v>32802</v>
      </c>
      <c r="I16" s="367" t="s">
        <v>75</v>
      </c>
      <c r="J16" s="367" t="s">
        <v>68</v>
      </c>
      <c r="K16" s="365">
        <v>120</v>
      </c>
      <c r="L16" s="362"/>
      <c r="M16" s="367"/>
      <c r="N16" s="367"/>
      <c r="O16" s="367"/>
      <c r="P16" s="368" t="s">
        <v>119</v>
      </c>
      <c r="Q16" s="369">
        <f>SUM(Q6:Q15)</f>
        <v>1500</v>
      </c>
    </row>
    <row r="17" spans="1:17" ht="15.75">
      <c r="A17" s="365">
        <v>12</v>
      </c>
      <c r="B17" s="366">
        <v>51123</v>
      </c>
      <c r="C17" s="367" t="s">
        <v>153</v>
      </c>
      <c r="D17" s="367" t="s">
        <v>68</v>
      </c>
      <c r="E17" s="365">
        <v>120</v>
      </c>
      <c r="F17" s="362"/>
      <c r="G17" s="365">
        <v>12</v>
      </c>
      <c r="H17" s="366">
        <v>47482</v>
      </c>
      <c r="I17" s="367" t="s">
        <v>79</v>
      </c>
      <c r="J17" s="367" t="s">
        <v>80</v>
      </c>
      <c r="K17" s="365">
        <v>120</v>
      </c>
      <c r="L17" s="362"/>
      <c r="M17" s="362"/>
      <c r="N17" s="362"/>
      <c r="O17" s="362"/>
      <c r="P17" s="362"/>
      <c r="Q17" s="362"/>
    </row>
    <row r="18" spans="1:17" ht="15.75">
      <c r="A18" s="365">
        <v>13</v>
      </c>
      <c r="B18" s="366">
        <v>9121</v>
      </c>
      <c r="C18" s="367" t="s">
        <v>169</v>
      </c>
      <c r="D18" s="367" t="s">
        <v>68</v>
      </c>
      <c r="E18" s="365">
        <v>120</v>
      </c>
      <c r="F18" s="362"/>
      <c r="G18" s="365">
        <v>13</v>
      </c>
      <c r="H18" s="366">
        <v>55600</v>
      </c>
      <c r="I18" s="367" t="s">
        <v>81</v>
      </c>
      <c r="J18" s="367" t="s">
        <v>82</v>
      </c>
      <c r="K18" s="365">
        <v>120</v>
      </c>
      <c r="L18" s="362"/>
      <c r="M18" s="362"/>
      <c r="N18" s="362"/>
      <c r="O18" s="362"/>
      <c r="P18" s="362" t="s">
        <v>56</v>
      </c>
      <c r="Q18" s="362"/>
    </row>
    <row r="19" spans="1:17" ht="15.75">
      <c r="A19" s="365">
        <v>14</v>
      </c>
      <c r="B19" s="366">
        <v>50251</v>
      </c>
      <c r="C19" s="367" t="s">
        <v>73</v>
      </c>
      <c r="D19" s="367" t="s">
        <v>68</v>
      </c>
      <c r="E19" s="365">
        <v>120</v>
      </c>
      <c r="F19" s="362"/>
      <c r="G19" s="365">
        <v>14</v>
      </c>
      <c r="H19" s="366">
        <v>31373</v>
      </c>
      <c r="I19" s="367" t="s">
        <v>88</v>
      </c>
      <c r="J19" s="367" t="s">
        <v>87</v>
      </c>
      <c r="K19" s="365">
        <v>120</v>
      </c>
      <c r="L19" s="362"/>
      <c r="M19" s="362"/>
      <c r="N19" s="362"/>
      <c r="O19" s="362"/>
      <c r="P19" s="362" t="s">
        <v>546</v>
      </c>
      <c r="Q19" s="362"/>
    </row>
    <row r="20" spans="1:17" ht="15.75">
      <c r="A20" s="365">
        <v>15</v>
      </c>
      <c r="B20" s="366">
        <v>13223</v>
      </c>
      <c r="C20" s="367" t="s">
        <v>76</v>
      </c>
      <c r="D20" s="367" t="s">
        <v>68</v>
      </c>
      <c r="E20" s="365">
        <v>120</v>
      </c>
      <c r="F20" s="362"/>
      <c r="G20" s="365">
        <v>15</v>
      </c>
      <c r="H20" s="366">
        <v>31882</v>
      </c>
      <c r="I20" s="367" t="s">
        <v>89</v>
      </c>
      <c r="J20" s="367" t="s">
        <v>87</v>
      </c>
      <c r="K20" s="365">
        <v>120</v>
      </c>
      <c r="L20" s="362"/>
      <c r="M20" s="362"/>
      <c r="N20" s="362"/>
      <c r="O20" s="362"/>
      <c r="P20" s="362"/>
      <c r="Q20" s="362"/>
    </row>
    <row r="21" spans="1:17" ht="15.75">
      <c r="A21" s="365">
        <v>16</v>
      </c>
      <c r="B21" s="366">
        <v>18020</v>
      </c>
      <c r="C21" s="367" t="s">
        <v>77</v>
      </c>
      <c r="D21" s="367" t="s">
        <v>68</v>
      </c>
      <c r="E21" s="365">
        <v>120</v>
      </c>
      <c r="F21" s="362"/>
      <c r="G21" s="365">
        <v>16</v>
      </c>
      <c r="H21" s="366">
        <v>59544</v>
      </c>
      <c r="I21" s="367" t="s">
        <v>93</v>
      </c>
      <c r="J21" s="367" t="s">
        <v>87</v>
      </c>
      <c r="K21" s="365">
        <v>120</v>
      </c>
      <c r="L21" s="362"/>
      <c r="M21" s="362"/>
      <c r="N21" s="362"/>
      <c r="O21" s="362"/>
      <c r="P21" s="362"/>
      <c r="Q21" s="362"/>
    </row>
    <row r="22" spans="1:17" ht="15.75">
      <c r="A22" s="365">
        <v>17</v>
      </c>
      <c r="B22" s="366">
        <v>53771</v>
      </c>
      <c r="C22" s="367" t="s">
        <v>78</v>
      </c>
      <c r="D22" s="367" t="s">
        <v>68</v>
      </c>
      <c r="E22" s="365">
        <v>120</v>
      </c>
      <c r="F22" s="362"/>
      <c r="G22" s="365">
        <v>17</v>
      </c>
      <c r="H22" s="366">
        <v>73133</v>
      </c>
      <c r="I22" s="367" t="s">
        <v>144</v>
      </c>
      <c r="J22" s="367" t="s">
        <v>87</v>
      </c>
      <c r="K22" s="365">
        <v>120</v>
      </c>
      <c r="L22" s="362"/>
      <c r="M22" s="362"/>
      <c r="N22" s="362"/>
      <c r="O22" s="362"/>
      <c r="P22" s="362"/>
      <c r="Q22" s="362"/>
    </row>
    <row r="23" spans="1:17" ht="15.75">
      <c r="A23" s="365">
        <v>18</v>
      </c>
      <c r="B23" s="366">
        <v>61138</v>
      </c>
      <c r="C23" s="367" t="s">
        <v>184</v>
      </c>
      <c r="D23" s="367" t="s">
        <v>68</v>
      </c>
      <c r="E23" s="365">
        <v>120</v>
      </c>
      <c r="F23" s="362"/>
      <c r="G23" s="365">
        <v>18</v>
      </c>
      <c r="H23" s="366">
        <v>45060</v>
      </c>
      <c r="I23" s="367" t="s">
        <v>159</v>
      </c>
      <c r="J23" s="367" t="s">
        <v>87</v>
      </c>
      <c r="K23" s="365">
        <v>120</v>
      </c>
      <c r="L23" s="362"/>
      <c r="M23" s="362"/>
      <c r="N23" s="362"/>
      <c r="O23" s="362"/>
      <c r="P23" s="362"/>
      <c r="Q23" s="362"/>
    </row>
    <row r="24" spans="1:17" ht="15.75">
      <c r="A24" s="365">
        <v>19</v>
      </c>
      <c r="B24" s="366">
        <v>9501</v>
      </c>
      <c r="C24" s="367" t="s">
        <v>185</v>
      </c>
      <c r="D24" s="367" t="s">
        <v>68</v>
      </c>
      <c r="E24" s="365">
        <v>120</v>
      </c>
      <c r="F24" s="362"/>
      <c r="G24" s="365">
        <v>19</v>
      </c>
      <c r="H24" s="366">
        <v>61348</v>
      </c>
      <c r="I24" s="367" t="s">
        <v>160</v>
      </c>
      <c r="J24" s="367" t="s">
        <v>87</v>
      </c>
      <c r="K24" s="365">
        <v>120</v>
      </c>
      <c r="L24" s="362"/>
      <c r="M24" s="362"/>
      <c r="N24" s="362"/>
      <c r="O24" s="362"/>
      <c r="P24" s="362"/>
      <c r="Q24" s="362"/>
    </row>
    <row r="25" spans="1:17" ht="15.75">
      <c r="A25" s="365">
        <v>20</v>
      </c>
      <c r="B25" s="366">
        <v>49364</v>
      </c>
      <c r="C25" s="367" t="s">
        <v>186</v>
      </c>
      <c r="D25" s="367" t="s">
        <v>187</v>
      </c>
      <c r="E25" s="365">
        <v>120</v>
      </c>
      <c r="F25" s="362"/>
      <c r="G25" s="365">
        <v>20</v>
      </c>
      <c r="H25" s="366">
        <v>59587</v>
      </c>
      <c r="I25" s="367" t="s">
        <v>161</v>
      </c>
      <c r="J25" s="367" t="s">
        <v>87</v>
      </c>
      <c r="K25" s="365">
        <v>120</v>
      </c>
      <c r="L25" s="362"/>
      <c r="M25" s="362"/>
      <c r="N25" s="362"/>
      <c r="O25" s="362"/>
      <c r="P25" s="362"/>
      <c r="Q25" s="362"/>
    </row>
    <row r="26" spans="1:17" ht="15.75">
      <c r="A26" s="365">
        <v>21</v>
      </c>
      <c r="B26" s="366">
        <v>31455</v>
      </c>
      <c r="C26" s="367" t="s">
        <v>83</v>
      </c>
      <c r="D26" s="367" t="s">
        <v>84</v>
      </c>
      <c r="E26" s="365">
        <v>120</v>
      </c>
      <c r="F26" s="362"/>
      <c r="G26" s="365">
        <v>21</v>
      </c>
      <c r="H26" s="366">
        <v>57011</v>
      </c>
      <c r="I26" s="367" t="s">
        <v>162</v>
      </c>
      <c r="J26" s="367" t="s">
        <v>87</v>
      </c>
      <c r="K26" s="365">
        <v>120</v>
      </c>
      <c r="L26" s="362"/>
      <c r="M26" s="362"/>
      <c r="N26" s="362"/>
      <c r="O26" s="362"/>
      <c r="P26" s="362"/>
      <c r="Q26" s="362"/>
    </row>
    <row r="27" spans="1:17" ht="15.75">
      <c r="A27" s="365">
        <v>22</v>
      </c>
      <c r="B27" s="366">
        <v>13127</v>
      </c>
      <c r="C27" s="367" t="s">
        <v>85</v>
      </c>
      <c r="D27" s="367" t="s">
        <v>86</v>
      </c>
      <c r="E27" s="365">
        <v>120</v>
      </c>
      <c r="F27" s="362"/>
      <c r="G27" s="365">
        <v>22</v>
      </c>
      <c r="H27" s="366">
        <v>61665</v>
      </c>
      <c r="I27" s="367" t="s">
        <v>163</v>
      </c>
      <c r="J27" s="367" t="s">
        <v>87</v>
      </c>
      <c r="K27" s="365">
        <v>120</v>
      </c>
      <c r="L27" s="362"/>
      <c r="M27" s="362"/>
      <c r="N27" s="362"/>
      <c r="O27" s="362"/>
      <c r="P27" s="362"/>
      <c r="Q27" s="362"/>
    </row>
    <row r="28" spans="1:17" ht="15.75">
      <c r="A28" s="365">
        <v>23</v>
      </c>
      <c r="B28" s="366">
        <v>58383</v>
      </c>
      <c r="C28" s="367" t="s">
        <v>91</v>
      </c>
      <c r="D28" s="367" t="s">
        <v>87</v>
      </c>
      <c r="E28" s="365">
        <v>120</v>
      </c>
      <c r="F28" s="362"/>
      <c r="G28" s="365">
        <v>23</v>
      </c>
      <c r="H28" s="366">
        <v>44078</v>
      </c>
      <c r="I28" s="367" t="s">
        <v>177</v>
      </c>
      <c r="J28" s="367" t="s">
        <v>87</v>
      </c>
      <c r="K28" s="365">
        <v>120</v>
      </c>
      <c r="L28" s="362"/>
      <c r="M28" s="362"/>
      <c r="N28" s="362"/>
      <c r="O28" s="362"/>
      <c r="P28" s="362"/>
      <c r="Q28" s="362"/>
    </row>
    <row r="29" spans="1:17" ht="15.75">
      <c r="A29" s="365">
        <v>24</v>
      </c>
      <c r="B29" s="366">
        <v>32178</v>
      </c>
      <c r="C29" s="367" t="s">
        <v>94</v>
      </c>
      <c r="D29" s="367" t="s">
        <v>87</v>
      </c>
      <c r="E29" s="365">
        <v>120</v>
      </c>
      <c r="F29" s="362"/>
      <c r="G29" s="365">
        <v>24</v>
      </c>
      <c r="H29" s="366">
        <v>57022</v>
      </c>
      <c r="I29" s="367" t="s">
        <v>190</v>
      </c>
      <c r="J29" s="367" t="s">
        <v>87</v>
      </c>
      <c r="K29" s="365">
        <v>120</v>
      </c>
      <c r="L29" s="362"/>
      <c r="M29" s="362"/>
      <c r="N29" s="362"/>
      <c r="O29" s="362"/>
      <c r="P29" s="362"/>
      <c r="Q29" s="362"/>
    </row>
    <row r="30" spans="1:17" ht="15.75">
      <c r="A30" s="365">
        <v>25</v>
      </c>
      <c r="B30" s="366">
        <v>61772</v>
      </c>
      <c r="C30" s="367" t="s">
        <v>148</v>
      </c>
      <c r="D30" s="367" t="s">
        <v>87</v>
      </c>
      <c r="E30" s="365">
        <v>120</v>
      </c>
      <c r="F30" s="362"/>
      <c r="G30" s="367"/>
      <c r="H30" s="367"/>
      <c r="I30" s="367"/>
      <c r="J30" s="368" t="s">
        <v>119</v>
      </c>
      <c r="K30" s="369">
        <f>SUM(K6:K29)</f>
        <v>2880</v>
      </c>
      <c r="L30" s="362"/>
      <c r="M30" s="362"/>
      <c r="N30" s="362"/>
      <c r="O30" s="362"/>
      <c r="P30" s="362"/>
      <c r="Q30" s="362"/>
    </row>
    <row r="31" spans="1:17" ht="15.75">
      <c r="A31" s="365">
        <v>26</v>
      </c>
      <c r="B31" s="366">
        <v>59395</v>
      </c>
      <c r="C31" s="367" t="s">
        <v>149</v>
      </c>
      <c r="D31" s="367" t="s">
        <v>87</v>
      </c>
      <c r="E31" s="365">
        <v>120</v>
      </c>
      <c r="F31" s="362"/>
      <c r="G31" s="362"/>
      <c r="H31" s="362"/>
      <c r="I31" s="362"/>
      <c r="J31" s="362"/>
      <c r="K31" s="362"/>
      <c r="L31" s="362"/>
      <c r="M31" s="362"/>
      <c r="N31" s="362"/>
      <c r="O31" s="362"/>
      <c r="P31" s="362"/>
      <c r="Q31" s="362"/>
    </row>
    <row r="32" spans="1:17" ht="15.75">
      <c r="A32" s="365">
        <v>27</v>
      </c>
      <c r="B32" s="366">
        <v>57065</v>
      </c>
      <c r="C32" s="367" t="s">
        <v>150</v>
      </c>
      <c r="D32" s="367" t="s">
        <v>87</v>
      </c>
      <c r="E32" s="365">
        <v>120</v>
      </c>
      <c r="F32" s="362"/>
      <c r="G32" s="362"/>
      <c r="H32" s="362"/>
      <c r="I32" s="362"/>
      <c r="J32" s="362" t="s">
        <v>56</v>
      </c>
      <c r="K32" s="362"/>
      <c r="L32" s="362"/>
      <c r="M32" s="362"/>
      <c r="N32" s="362"/>
      <c r="O32" s="362"/>
      <c r="P32" s="362"/>
      <c r="Q32" s="362"/>
    </row>
    <row r="33" spans="1:17" ht="15.75">
      <c r="A33" s="365">
        <v>28</v>
      </c>
      <c r="B33" s="366">
        <v>58081</v>
      </c>
      <c r="C33" s="367" t="s">
        <v>164</v>
      </c>
      <c r="D33" s="367" t="s">
        <v>87</v>
      </c>
      <c r="E33" s="365">
        <v>120</v>
      </c>
      <c r="F33" s="362"/>
      <c r="G33" s="362"/>
      <c r="H33" s="362"/>
      <c r="I33" s="362"/>
      <c r="J33" s="362" t="s">
        <v>546</v>
      </c>
      <c r="K33" s="362"/>
      <c r="L33" s="362"/>
      <c r="M33" s="362"/>
      <c r="N33" s="362"/>
      <c r="O33" s="362"/>
      <c r="P33" s="362"/>
      <c r="Q33" s="362"/>
    </row>
    <row r="34" spans="1:17" ht="15.75">
      <c r="A34" s="365">
        <v>29</v>
      </c>
      <c r="B34" s="366">
        <v>60104</v>
      </c>
      <c r="C34" s="367" t="s">
        <v>165</v>
      </c>
      <c r="D34" s="367" t="s">
        <v>87</v>
      </c>
      <c r="E34" s="365">
        <v>120</v>
      </c>
      <c r="F34" s="362"/>
      <c r="G34" s="362"/>
      <c r="H34" s="362"/>
      <c r="I34" s="362"/>
      <c r="J34" s="362"/>
      <c r="K34" s="362"/>
      <c r="L34" s="362"/>
      <c r="M34" s="362"/>
      <c r="N34" s="362"/>
      <c r="O34" s="362"/>
      <c r="P34" s="362"/>
      <c r="Q34" s="362"/>
    </row>
    <row r="35" spans="1:17" ht="15.75">
      <c r="A35" s="365">
        <v>30</v>
      </c>
      <c r="B35" s="366">
        <v>47222</v>
      </c>
      <c r="C35" s="367" t="s">
        <v>191</v>
      </c>
      <c r="D35" s="367" t="s">
        <v>87</v>
      </c>
      <c r="E35" s="365">
        <v>120</v>
      </c>
      <c r="F35" s="362"/>
      <c r="G35" s="362"/>
      <c r="H35" s="362"/>
      <c r="I35" s="362"/>
      <c r="J35" s="362"/>
      <c r="K35" s="362"/>
      <c r="L35" s="362"/>
      <c r="M35" s="362"/>
      <c r="N35" s="362"/>
      <c r="O35" s="362"/>
      <c r="P35" s="362"/>
      <c r="Q35" s="362"/>
    </row>
    <row r="36" spans="1:17" ht="15.75">
      <c r="A36" s="365">
        <v>31</v>
      </c>
      <c r="B36" s="366">
        <v>73776</v>
      </c>
      <c r="C36" s="367" t="s">
        <v>188</v>
      </c>
      <c r="D36" s="367" t="s">
        <v>189</v>
      </c>
      <c r="E36" s="365">
        <v>120</v>
      </c>
      <c r="F36" s="362"/>
      <c r="G36" s="362"/>
      <c r="H36" s="362"/>
      <c r="I36" s="362"/>
      <c r="J36" s="362"/>
      <c r="K36" s="362"/>
      <c r="L36" s="362"/>
      <c r="M36" s="362"/>
      <c r="N36" s="362"/>
      <c r="O36" s="362"/>
      <c r="P36" s="362"/>
      <c r="Q36" s="362"/>
    </row>
    <row r="37" spans="1:17" ht="15.75">
      <c r="A37" s="367"/>
      <c r="B37" s="365"/>
      <c r="C37" s="367"/>
      <c r="D37" s="368" t="s">
        <v>119</v>
      </c>
      <c r="E37" s="369">
        <f>SUM(E6:E36)</f>
        <v>3720</v>
      </c>
      <c r="F37" s="362"/>
      <c r="G37" s="362"/>
      <c r="H37" s="362"/>
      <c r="I37" s="362"/>
      <c r="J37" s="362"/>
      <c r="K37" s="362"/>
      <c r="L37" s="362"/>
      <c r="M37" s="362"/>
      <c r="N37" s="362"/>
      <c r="O37" s="362"/>
      <c r="P37" s="362"/>
      <c r="Q37" s="362"/>
    </row>
    <row r="38" spans="1:17" ht="15.75">
      <c r="A38" s="362"/>
      <c r="B38" s="362"/>
      <c r="C38" s="362"/>
      <c r="D38" s="362"/>
      <c r="E38" s="362"/>
      <c r="F38" s="362"/>
      <c r="G38" s="362"/>
      <c r="H38" s="362"/>
      <c r="I38" s="362"/>
      <c r="J38" s="362"/>
      <c r="K38" s="362"/>
      <c r="L38" s="362"/>
      <c r="M38" s="362"/>
      <c r="N38" s="362"/>
      <c r="O38" s="362"/>
      <c r="P38" s="362"/>
      <c r="Q38" s="362"/>
    </row>
    <row r="39" spans="1:17" ht="15.75">
      <c r="A39" s="362"/>
      <c r="B39" s="362"/>
      <c r="C39" s="362"/>
      <c r="D39" s="362" t="s">
        <v>56</v>
      </c>
      <c r="E39" s="362"/>
      <c r="F39" s="362"/>
      <c r="G39" s="362"/>
      <c r="H39" s="362"/>
      <c r="I39" s="362"/>
      <c r="J39" s="362"/>
      <c r="K39" s="362"/>
      <c r="L39" s="362"/>
      <c r="M39" s="362"/>
      <c r="N39" s="362"/>
      <c r="O39" s="362"/>
      <c r="P39" s="362"/>
      <c r="Q39" s="362"/>
    </row>
    <row r="40" spans="1:17" ht="15.75">
      <c r="A40" s="362"/>
      <c r="B40" s="362"/>
      <c r="C40" s="362"/>
      <c r="D40" s="362" t="s">
        <v>546</v>
      </c>
      <c r="E40" s="362"/>
      <c r="F40" s="362"/>
      <c r="G40" s="362"/>
      <c r="H40" s="362"/>
      <c r="I40" s="362"/>
      <c r="J40" s="362"/>
      <c r="K40" s="362"/>
      <c r="L40" s="362"/>
      <c r="M40" s="362"/>
      <c r="N40" s="362"/>
      <c r="O40" s="362"/>
      <c r="P40" s="362">
        <f>E37+K30+Q16</f>
        <v>8100</v>
      </c>
      <c r="Q40" s="362"/>
    </row>
  </sheetData>
  <sheetProtection/>
  <mergeCells count="6">
    <mergeCell ref="A2:E2"/>
    <mergeCell ref="G2:K2"/>
    <mergeCell ref="M2:Q2"/>
    <mergeCell ref="A3:E3"/>
    <mergeCell ref="G3:K3"/>
    <mergeCell ref="M3:Q3"/>
  </mergeCells>
  <printOptions/>
  <pageMargins left="0.7" right="0.7" top="0.75" bottom="0.75" header="0.3" footer="0.3"/>
  <pageSetup horizontalDpi="600" verticalDpi="600" orientation="portrait" r:id="rId1"/>
  <colBreaks count="2" manualBreakCount="2">
    <brk id="6" max="65535" man="1"/>
    <brk id="12" max="65535" man="1"/>
  </colBreaks>
</worksheet>
</file>

<file path=xl/worksheets/sheet9.xml><?xml version="1.0" encoding="utf-8"?>
<worksheet xmlns="http://schemas.openxmlformats.org/spreadsheetml/2006/main" xmlns:r="http://schemas.openxmlformats.org/officeDocument/2006/relationships">
  <dimension ref="A1:K58"/>
  <sheetViews>
    <sheetView zoomScalePageLayoutView="0" workbookViewId="0" topLeftCell="A1">
      <selection activeCell="H5" sqref="H5"/>
    </sheetView>
  </sheetViews>
  <sheetFormatPr defaultColWidth="9.140625" defaultRowHeight="15"/>
  <cols>
    <col min="2" max="3" width="15.7109375" style="0" customWidth="1"/>
    <col min="4" max="4" width="14.7109375" style="0" customWidth="1"/>
    <col min="5" max="5" width="25.8515625" style="0" customWidth="1"/>
    <col min="10" max="10" width="42.57421875" style="0" customWidth="1"/>
  </cols>
  <sheetData>
    <row r="1" spans="1:11" ht="15.75">
      <c r="A1" s="650" t="s">
        <v>509</v>
      </c>
      <c r="B1" s="650"/>
      <c r="C1" s="650"/>
      <c r="D1" s="650"/>
      <c r="E1" s="650"/>
      <c r="F1" s="650"/>
      <c r="G1" s="650"/>
      <c r="H1" s="650"/>
      <c r="I1" s="650"/>
      <c r="J1" s="339"/>
      <c r="K1" s="339"/>
    </row>
    <row r="2" spans="1:11" ht="15.75">
      <c r="A2" s="651" t="s">
        <v>527</v>
      </c>
      <c r="B2" s="651"/>
      <c r="C2" s="651"/>
      <c r="D2" s="651"/>
      <c r="E2" s="651"/>
      <c r="F2" s="651"/>
      <c r="G2" s="651"/>
      <c r="H2" s="651"/>
      <c r="I2" s="651"/>
      <c r="J2" s="340"/>
      <c r="K2" s="341" t="s">
        <v>497</v>
      </c>
    </row>
    <row r="3" spans="1:11" ht="120">
      <c r="A3" s="342" t="s">
        <v>510</v>
      </c>
      <c r="B3" s="342" t="s">
        <v>511</v>
      </c>
      <c r="C3" s="342" t="s">
        <v>512</v>
      </c>
      <c r="D3" s="342" t="s">
        <v>513</v>
      </c>
      <c r="E3" s="342" t="s">
        <v>514</v>
      </c>
      <c r="F3" s="342" t="s">
        <v>515</v>
      </c>
      <c r="G3" s="342" t="s">
        <v>516</v>
      </c>
      <c r="H3" s="342" t="s">
        <v>517</v>
      </c>
      <c r="I3" s="342" t="s">
        <v>518</v>
      </c>
      <c r="J3" s="342" t="s">
        <v>519</v>
      </c>
      <c r="K3" s="342" t="s">
        <v>520</v>
      </c>
    </row>
    <row r="4" spans="1:11" ht="15">
      <c r="A4" s="343">
        <v>1</v>
      </c>
      <c r="B4" s="343">
        <v>2</v>
      </c>
      <c r="C4" s="343">
        <v>3</v>
      </c>
      <c r="D4" s="343">
        <v>4</v>
      </c>
      <c r="E4" s="343">
        <v>5</v>
      </c>
      <c r="F4" s="343">
        <v>6</v>
      </c>
      <c r="G4" s="343">
        <v>7</v>
      </c>
      <c r="H4" s="343">
        <v>8</v>
      </c>
      <c r="I4" s="343">
        <v>9</v>
      </c>
      <c r="J4" s="343">
        <v>10</v>
      </c>
      <c r="K4" s="343">
        <v>11</v>
      </c>
    </row>
    <row r="5" spans="1:11" ht="15">
      <c r="A5" s="344">
        <v>1</v>
      </c>
      <c r="B5" s="344" t="s">
        <v>521</v>
      </c>
      <c r="C5" s="344" t="s">
        <v>522</v>
      </c>
      <c r="D5" s="344" t="s">
        <v>444</v>
      </c>
      <c r="E5" s="345" t="s">
        <v>178</v>
      </c>
      <c r="F5" s="346">
        <f>'Sept.2022'!AJ5</f>
        <v>14145</v>
      </c>
      <c r="G5" s="346">
        <f>'Sept.2022'!AI5</f>
        <v>10104</v>
      </c>
      <c r="H5" s="344" t="s">
        <v>523</v>
      </c>
      <c r="I5" s="344">
        <v>2022</v>
      </c>
      <c r="J5" s="347" t="s">
        <v>524</v>
      </c>
      <c r="K5" s="348"/>
    </row>
    <row r="6" spans="1:11" ht="15">
      <c r="A6" s="344">
        <v>2</v>
      </c>
      <c r="B6" s="344" t="s">
        <v>521</v>
      </c>
      <c r="C6" s="344" t="s">
        <v>522</v>
      </c>
      <c r="D6" s="344" t="s">
        <v>397</v>
      </c>
      <c r="E6" s="345" t="s">
        <v>60</v>
      </c>
      <c r="F6" s="346">
        <f>'Sept.2022'!AJ8</f>
        <v>13338</v>
      </c>
      <c r="G6" s="346">
        <f>'Sept.2022'!AI8</f>
        <v>9527</v>
      </c>
      <c r="H6" s="344" t="s">
        <v>523</v>
      </c>
      <c r="I6" s="344">
        <v>2022</v>
      </c>
      <c r="J6" s="347" t="s">
        <v>524</v>
      </c>
      <c r="K6" s="348"/>
    </row>
    <row r="7" spans="1:11" ht="15">
      <c r="A7" s="344">
        <v>3</v>
      </c>
      <c r="B7" s="344" t="s">
        <v>521</v>
      </c>
      <c r="C7" s="344" t="s">
        <v>522</v>
      </c>
      <c r="D7" s="344" t="s">
        <v>398</v>
      </c>
      <c r="E7" s="345" t="s">
        <v>61</v>
      </c>
      <c r="F7" s="346">
        <f>'Sept.2022'!AJ9</f>
        <v>12025</v>
      </c>
      <c r="G7" s="346">
        <f>'Sept.2022'!AI9</f>
        <v>8589</v>
      </c>
      <c r="H7" s="344" t="s">
        <v>523</v>
      </c>
      <c r="I7" s="344">
        <v>2022</v>
      </c>
      <c r="J7" s="347" t="s">
        <v>524</v>
      </c>
      <c r="K7" s="348"/>
    </row>
    <row r="8" spans="1:11" ht="15">
      <c r="A8" s="344">
        <v>4</v>
      </c>
      <c r="B8" s="344" t="s">
        <v>521</v>
      </c>
      <c r="C8" s="344" t="s">
        <v>522</v>
      </c>
      <c r="D8" s="344" t="s">
        <v>443</v>
      </c>
      <c r="E8" s="345" t="s">
        <v>173</v>
      </c>
      <c r="F8" s="346">
        <f>'Sept.2022'!AJ10</f>
        <v>14145</v>
      </c>
      <c r="G8" s="346">
        <f>'Sept.2022'!AI10</f>
        <v>10104</v>
      </c>
      <c r="H8" s="344" t="s">
        <v>523</v>
      </c>
      <c r="I8" s="344">
        <v>2022</v>
      </c>
      <c r="J8" s="347" t="s">
        <v>524</v>
      </c>
      <c r="K8" s="348"/>
    </row>
    <row r="9" spans="1:11" ht="15">
      <c r="A9" s="344">
        <v>5</v>
      </c>
      <c r="B9" s="344" t="s">
        <v>521</v>
      </c>
      <c r="C9" s="344" t="s">
        <v>522</v>
      </c>
      <c r="D9" s="344" t="s">
        <v>399</v>
      </c>
      <c r="E9" s="345" t="s">
        <v>174</v>
      </c>
      <c r="F9" s="346">
        <f>'Sept.2022'!AJ11</f>
        <v>14145</v>
      </c>
      <c r="G9" s="346">
        <f>'Sept.2022'!AI11</f>
        <v>10104</v>
      </c>
      <c r="H9" s="344" t="s">
        <v>523</v>
      </c>
      <c r="I9" s="344">
        <v>2022</v>
      </c>
      <c r="J9" s="347" t="s">
        <v>524</v>
      </c>
      <c r="K9" s="348"/>
    </row>
    <row r="10" spans="1:11" ht="15">
      <c r="A10" s="344">
        <v>6</v>
      </c>
      <c r="B10" s="344" t="s">
        <v>521</v>
      </c>
      <c r="C10" s="344" t="s">
        <v>522</v>
      </c>
      <c r="D10" s="344" t="s">
        <v>400</v>
      </c>
      <c r="E10" s="345" t="s">
        <v>63</v>
      </c>
      <c r="F10" s="344">
        <f>'Sept.2022'!AJ14</f>
        <v>14577</v>
      </c>
      <c r="G10" s="346">
        <f>'Sept.2022'!AI14</f>
        <v>10412</v>
      </c>
      <c r="H10" s="344" t="s">
        <v>523</v>
      </c>
      <c r="I10" s="344">
        <v>2022</v>
      </c>
      <c r="J10" s="347" t="s">
        <v>524</v>
      </c>
      <c r="K10" s="348"/>
    </row>
    <row r="11" spans="1:11" ht="15">
      <c r="A11" s="344">
        <v>7</v>
      </c>
      <c r="B11" s="344" t="s">
        <v>521</v>
      </c>
      <c r="C11" s="344" t="s">
        <v>522</v>
      </c>
      <c r="D11" s="344" t="s">
        <v>401</v>
      </c>
      <c r="E11" s="345" t="s">
        <v>65</v>
      </c>
      <c r="F11" s="344">
        <f>'Sept.2022'!AJ16</f>
        <v>14145</v>
      </c>
      <c r="G11" s="346">
        <f>'Sept.2022'!AI16</f>
        <v>10104</v>
      </c>
      <c r="H11" s="344" t="s">
        <v>523</v>
      </c>
      <c r="I11" s="344">
        <v>2022</v>
      </c>
      <c r="J11" s="347" t="s">
        <v>524</v>
      </c>
      <c r="K11" s="348"/>
    </row>
    <row r="12" spans="1:11" ht="15">
      <c r="A12" s="344">
        <v>8</v>
      </c>
      <c r="B12" s="344" t="s">
        <v>521</v>
      </c>
      <c r="C12" s="344" t="s">
        <v>522</v>
      </c>
      <c r="D12" s="344" t="s">
        <v>402</v>
      </c>
      <c r="E12" s="345" t="s">
        <v>66</v>
      </c>
      <c r="F12" s="344">
        <f>'Sept.2022'!AJ17</f>
        <v>13338</v>
      </c>
      <c r="G12" s="346">
        <f>'Sept.2022'!AI17</f>
        <v>9527</v>
      </c>
      <c r="H12" s="344" t="s">
        <v>523</v>
      </c>
      <c r="I12" s="344">
        <v>2022</v>
      </c>
      <c r="J12" s="347" t="s">
        <v>524</v>
      </c>
      <c r="K12" s="348"/>
    </row>
    <row r="13" spans="1:11" ht="15">
      <c r="A13" s="344">
        <v>9</v>
      </c>
      <c r="B13" s="344" t="s">
        <v>521</v>
      </c>
      <c r="C13" s="344" t="s">
        <v>522</v>
      </c>
      <c r="D13" s="344" t="s">
        <v>440</v>
      </c>
      <c r="E13" s="345" t="s">
        <v>175</v>
      </c>
      <c r="F13" s="344">
        <f>'Sept.2022'!AJ18</f>
        <v>13132</v>
      </c>
      <c r="G13" s="346">
        <f>'Sept.2022'!AI18</f>
        <v>9380</v>
      </c>
      <c r="H13" s="344" t="s">
        <v>523</v>
      </c>
      <c r="I13" s="344">
        <v>2022</v>
      </c>
      <c r="J13" s="347" t="s">
        <v>524</v>
      </c>
      <c r="K13" s="348"/>
    </row>
    <row r="14" spans="1:11" ht="15">
      <c r="A14" s="344">
        <v>10</v>
      </c>
      <c r="B14" s="344" t="s">
        <v>521</v>
      </c>
      <c r="C14" s="344" t="s">
        <v>522</v>
      </c>
      <c r="D14" s="344" t="s">
        <v>403</v>
      </c>
      <c r="E14" s="345" t="s">
        <v>67</v>
      </c>
      <c r="F14" s="344">
        <f>'Sept.2022'!AJ19</f>
        <v>11331</v>
      </c>
      <c r="G14" s="346">
        <f>'Sept.2022'!AI19</f>
        <v>8094</v>
      </c>
      <c r="H14" s="344" t="s">
        <v>523</v>
      </c>
      <c r="I14" s="344">
        <v>2022</v>
      </c>
      <c r="J14" s="347" t="s">
        <v>524</v>
      </c>
      <c r="K14" s="348"/>
    </row>
    <row r="15" spans="1:11" ht="15">
      <c r="A15" s="344">
        <v>11</v>
      </c>
      <c r="B15" s="344" t="s">
        <v>521</v>
      </c>
      <c r="C15" s="344" t="s">
        <v>522</v>
      </c>
      <c r="D15" s="344" t="s">
        <v>404</v>
      </c>
      <c r="E15" s="345" t="s">
        <v>145</v>
      </c>
      <c r="F15" s="344">
        <f>'Sept.2022'!AJ20</f>
        <v>13732</v>
      </c>
      <c r="G15" s="346">
        <f>'Sept.2022'!AI20</f>
        <v>9809</v>
      </c>
      <c r="H15" s="344" t="s">
        <v>523</v>
      </c>
      <c r="I15" s="344">
        <v>2022</v>
      </c>
      <c r="J15" s="347" t="s">
        <v>524</v>
      </c>
      <c r="K15" s="348"/>
    </row>
    <row r="16" spans="1:11" ht="15">
      <c r="A16" s="344">
        <v>12</v>
      </c>
      <c r="B16" s="344" t="s">
        <v>521</v>
      </c>
      <c r="C16" s="344" t="s">
        <v>522</v>
      </c>
      <c r="D16" s="344" t="s">
        <v>405</v>
      </c>
      <c r="E16" s="345" t="s">
        <v>155</v>
      </c>
      <c r="F16" s="344">
        <f>'Sept.2022'!AJ23</f>
        <v>10055</v>
      </c>
      <c r="G16" s="346">
        <f>'Sept.2022'!AI23</f>
        <v>7182</v>
      </c>
      <c r="H16" s="344" t="s">
        <v>523</v>
      </c>
      <c r="I16" s="344">
        <v>2022</v>
      </c>
      <c r="J16" s="347" t="s">
        <v>524</v>
      </c>
      <c r="K16" s="348"/>
    </row>
    <row r="17" spans="1:11" ht="15">
      <c r="A17" s="344">
        <v>13</v>
      </c>
      <c r="B17" s="344" t="s">
        <v>521</v>
      </c>
      <c r="C17" s="344" t="s">
        <v>522</v>
      </c>
      <c r="D17" s="344" t="s">
        <v>406</v>
      </c>
      <c r="E17" s="345" t="s">
        <v>156</v>
      </c>
      <c r="F17" s="344">
        <f>'Sept.2022'!AJ24</f>
        <v>10356</v>
      </c>
      <c r="G17" s="346">
        <f>'Sept.2022'!AI24</f>
        <v>7397</v>
      </c>
      <c r="H17" s="344" t="s">
        <v>523</v>
      </c>
      <c r="I17" s="344">
        <v>2022</v>
      </c>
      <c r="J17" s="347" t="s">
        <v>524</v>
      </c>
      <c r="K17" s="348"/>
    </row>
    <row r="18" spans="1:11" ht="15">
      <c r="A18" s="344">
        <v>14</v>
      </c>
      <c r="B18" s="344" t="s">
        <v>521</v>
      </c>
      <c r="C18" s="344" t="s">
        <v>522</v>
      </c>
      <c r="D18" s="344" t="s">
        <v>407</v>
      </c>
      <c r="E18" s="345" t="s">
        <v>157</v>
      </c>
      <c r="F18" s="344">
        <f>'Sept.2022'!AJ25</f>
        <v>13939</v>
      </c>
      <c r="G18" s="346">
        <f>'Sept.2022'!AI25</f>
        <v>9956</v>
      </c>
      <c r="H18" s="344" t="s">
        <v>523</v>
      </c>
      <c r="I18" s="344">
        <v>2022</v>
      </c>
      <c r="J18" s="347" t="s">
        <v>524</v>
      </c>
      <c r="K18" s="348"/>
    </row>
    <row r="19" spans="1:11" ht="15">
      <c r="A19" s="344">
        <v>15</v>
      </c>
      <c r="B19" s="344" t="s">
        <v>521</v>
      </c>
      <c r="C19" s="344" t="s">
        <v>522</v>
      </c>
      <c r="D19" s="344" t="s">
        <v>408</v>
      </c>
      <c r="E19" s="345" t="s">
        <v>70</v>
      </c>
      <c r="F19" s="344">
        <f>'Sept.2022'!AJ26</f>
        <v>12757</v>
      </c>
      <c r="G19" s="346">
        <f>'Sept.2022'!AI26</f>
        <v>9112</v>
      </c>
      <c r="H19" s="344" t="s">
        <v>523</v>
      </c>
      <c r="I19" s="344">
        <v>2022</v>
      </c>
      <c r="J19" s="347" t="s">
        <v>524</v>
      </c>
      <c r="K19" s="348"/>
    </row>
    <row r="20" spans="1:11" ht="15">
      <c r="A20" s="344">
        <v>16</v>
      </c>
      <c r="B20" s="344" t="s">
        <v>521</v>
      </c>
      <c r="C20" s="344" t="s">
        <v>522</v>
      </c>
      <c r="D20" s="344" t="s">
        <v>409</v>
      </c>
      <c r="E20" s="345" t="s">
        <v>71</v>
      </c>
      <c r="F20" s="344">
        <f>'Sept.2022'!AJ27</f>
        <v>12757</v>
      </c>
      <c r="G20" s="346">
        <f>'Sept.2022'!AI27</f>
        <v>9112</v>
      </c>
      <c r="H20" s="344" t="s">
        <v>523</v>
      </c>
      <c r="I20" s="344">
        <v>2022</v>
      </c>
      <c r="J20" s="347" t="s">
        <v>524</v>
      </c>
      <c r="K20" s="348"/>
    </row>
    <row r="21" spans="1:11" ht="15">
      <c r="A21" s="344">
        <v>17</v>
      </c>
      <c r="B21" s="344" t="s">
        <v>521</v>
      </c>
      <c r="C21" s="344" t="s">
        <v>522</v>
      </c>
      <c r="D21" s="344" t="s">
        <v>410</v>
      </c>
      <c r="E21" s="345" t="s">
        <v>90</v>
      </c>
      <c r="F21" s="344">
        <f>'Sept.2022'!AJ28</f>
        <v>10055</v>
      </c>
      <c r="G21" s="346">
        <f>'Sept.2022'!AI28</f>
        <v>7182</v>
      </c>
      <c r="H21" s="344" t="s">
        <v>523</v>
      </c>
      <c r="I21" s="344">
        <v>2022</v>
      </c>
      <c r="J21" s="347" t="s">
        <v>524</v>
      </c>
      <c r="K21" s="348"/>
    </row>
    <row r="22" spans="1:11" ht="15">
      <c r="A22" s="344">
        <v>18</v>
      </c>
      <c r="B22" s="344" t="s">
        <v>521</v>
      </c>
      <c r="C22" s="344" t="s">
        <v>522</v>
      </c>
      <c r="D22" s="344" t="s">
        <v>411</v>
      </c>
      <c r="E22" s="345" t="s">
        <v>152</v>
      </c>
      <c r="F22" s="344">
        <f>'Sept.2022'!AJ29</f>
        <v>10055</v>
      </c>
      <c r="G22" s="346">
        <f>'Sept.2022'!AI29</f>
        <v>7182</v>
      </c>
      <c r="H22" s="344" t="s">
        <v>523</v>
      </c>
      <c r="I22" s="344">
        <v>2022</v>
      </c>
      <c r="J22" s="347" t="s">
        <v>524</v>
      </c>
      <c r="K22" s="348"/>
    </row>
    <row r="23" spans="1:11" ht="15">
      <c r="A23" s="344">
        <v>19</v>
      </c>
      <c r="B23" s="344" t="s">
        <v>521</v>
      </c>
      <c r="C23" s="344" t="s">
        <v>522</v>
      </c>
      <c r="D23" s="344" t="s">
        <v>412</v>
      </c>
      <c r="E23" s="345" t="s">
        <v>153</v>
      </c>
      <c r="F23" s="344">
        <f>'Sept.2022'!AJ30</f>
        <v>10055</v>
      </c>
      <c r="G23" s="346">
        <f>'Sept.2022'!AI30</f>
        <v>7182</v>
      </c>
      <c r="H23" s="344" t="s">
        <v>523</v>
      </c>
      <c r="I23" s="344">
        <v>2022</v>
      </c>
      <c r="J23" s="347" t="s">
        <v>524</v>
      </c>
      <c r="K23" s="348"/>
    </row>
    <row r="24" spans="1:11" ht="15">
      <c r="A24" s="344">
        <v>20</v>
      </c>
      <c r="B24" s="344" t="s">
        <v>521</v>
      </c>
      <c r="C24" s="344" t="s">
        <v>522</v>
      </c>
      <c r="D24" s="344" t="s">
        <v>413</v>
      </c>
      <c r="E24" s="345" t="s">
        <v>169</v>
      </c>
      <c r="F24" s="344">
        <f>'Sept.2022'!AJ31</f>
        <v>12382</v>
      </c>
      <c r="G24" s="346">
        <f>'Sept.2022'!AI31</f>
        <v>8844</v>
      </c>
      <c r="H24" s="344" t="s">
        <v>523</v>
      </c>
      <c r="I24" s="344">
        <v>2022</v>
      </c>
      <c r="J24" s="347" t="s">
        <v>524</v>
      </c>
      <c r="K24" s="348"/>
    </row>
    <row r="25" spans="1:11" ht="15">
      <c r="A25" s="344">
        <v>21</v>
      </c>
      <c r="B25" s="344" t="s">
        <v>521</v>
      </c>
      <c r="C25" s="344" t="s">
        <v>522</v>
      </c>
      <c r="D25" s="344" t="s">
        <v>414</v>
      </c>
      <c r="E25" s="345" t="s">
        <v>72</v>
      </c>
      <c r="F25" s="344">
        <f>'Sept.2022'!AJ32</f>
        <v>12757</v>
      </c>
      <c r="G25" s="346">
        <f>'Sept.2022'!AI32</f>
        <v>9112</v>
      </c>
      <c r="H25" s="344" t="s">
        <v>523</v>
      </c>
      <c r="I25" s="344">
        <v>2022</v>
      </c>
      <c r="J25" s="347" t="s">
        <v>524</v>
      </c>
      <c r="K25" s="348"/>
    </row>
    <row r="26" spans="1:11" ht="15">
      <c r="A26" s="344">
        <v>22</v>
      </c>
      <c r="B26" s="344" t="s">
        <v>521</v>
      </c>
      <c r="C26" s="344" t="s">
        <v>522</v>
      </c>
      <c r="D26" s="344" t="s">
        <v>415</v>
      </c>
      <c r="E26" s="345" t="s">
        <v>73</v>
      </c>
      <c r="F26" s="344">
        <f>'Sept.2022'!AJ33</f>
        <v>12382</v>
      </c>
      <c r="G26" s="346">
        <f>'Sept.2022'!AI33</f>
        <v>8844</v>
      </c>
      <c r="H26" s="344" t="s">
        <v>523</v>
      </c>
      <c r="I26" s="344">
        <v>2022</v>
      </c>
      <c r="J26" s="347" t="s">
        <v>524</v>
      </c>
      <c r="K26" s="348"/>
    </row>
    <row r="27" spans="1:11" ht="15">
      <c r="A27" s="344">
        <v>23</v>
      </c>
      <c r="B27" s="344" t="s">
        <v>521</v>
      </c>
      <c r="C27" s="344" t="s">
        <v>522</v>
      </c>
      <c r="D27" s="344" t="s">
        <v>416</v>
      </c>
      <c r="E27" s="345" t="s">
        <v>78</v>
      </c>
      <c r="F27" s="344">
        <f>'Sept.2022'!AJ38</f>
        <v>12757</v>
      </c>
      <c r="G27" s="346">
        <f>'Sept.2022'!AI38</f>
        <v>9112</v>
      </c>
      <c r="H27" s="344" t="s">
        <v>523</v>
      </c>
      <c r="I27" s="344">
        <v>2022</v>
      </c>
      <c r="J27" s="347" t="s">
        <v>524</v>
      </c>
      <c r="K27" s="348"/>
    </row>
    <row r="28" spans="1:11" ht="15">
      <c r="A28" s="344">
        <v>24</v>
      </c>
      <c r="B28" s="344" t="s">
        <v>521</v>
      </c>
      <c r="C28" s="344" t="s">
        <v>522</v>
      </c>
      <c r="D28" s="344" t="s">
        <v>435</v>
      </c>
      <c r="E28" s="345" t="s">
        <v>184</v>
      </c>
      <c r="F28" s="344">
        <f>'Sept.2022'!AJ39</f>
        <v>10356</v>
      </c>
      <c r="G28" s="346">
        <f>'Sept.2022'!AI39</f>
        <v>7397</v>
      </c>
      <c r="H28" s="344" t="s">
        <v>523</v>
      </c>
      <c r="I28" s="344">
        <v>2022</v>
      </c>
      <c r="J28" s="347" t="s">
        <v>524</v>
      </c>
      <c r="K28" s="348"/>
    </row>
    <row r="29" spans="1:11" ht="15">
      <c r="A29" s="344">
        <v>25</v>
      </c>
      <c r="B29" s="344" t="s">
        <v>521</v>
      </c>
      <c r="C29" s="344" t="s">
        <v>522</v>
      </c>
      <c r="D29" s="344" t="s">
        <v>436</v>
      </c>
      <c r="E29" s="345" t="s">
        <v>185</v>
      </c>
      <c r="F29" s="344">
        <f>'Sept.2022'!AJ40</f>
        <v>10674</v>
      </c>
      <c r="G29" s="346">
        <f>'Sept.2022'!AI40</f>
        <v>7625</v>
      </c>
      <c r="H29" s="344" t="s">
        <v>523</v>
      </c>
      <c r="I29" s="344">
        <v>2022</v>
      </c>
      <c r="J29" s="347" t="s">
        <v>524</v>
      </c>
      <c r="K29" s="348"/>
    </row>
    <row r="30" spans="1:11" ht="15">
      <c r="A30" s="344">
        <v>26</v>
      </c>
      <c r="B30" s="344" t="s">
        <v>521</v>
      </c>
      <c r="C30" s="344" t="s">
        <v>522</v>
      </c>
      <c r="D30" s="344" t="s">
        <v>445</v>
      </c>
      <c r="E30" s="345" t="s">
        <v>186</v>
      </c>
      <c r="F30" s="344">
        <f>'Sept.2022'!AJ41</f>
        <v>11331</v>
      </c>
      <c r="G30" s="346">
        <f>'Sept.2022'!AI41</f>
        <v>8094</v>
      </c>
      <c r="H30" s="344" t="s">
        <v>523</v>
      </c>
      <c r="I30" s="344">
        <v>2022</v>
      </c>
      <c r="J30" s="347" t="s">
        <v>524</v>
      </c>
      <c r="K30" s="348"/>
    </row>
    <row r="31" spans="1:11" ht="15">
      <c r="A31" s="344">
        <v>27</v>
      </c>
      <c r="B31" s="344" t="s">
        <v>521</v>
      </c>
      <c r="C31" s="344" t="s">
        <v>522</v>
      </c>
      <c r="D31" s="344" t="s">
        <v>417</v>
      </c>
      <c r="E31" s="345" t="s">
        <v>79</v>
      </c>
      <c r="F31" s="344">
        <f>'Sept.2022'!AJ42</f>
        <v>12025</v>
      </c>
      <c r="G31" s="346">
        <f>'Sept.2022'!AI42</f>
        <v>8589</v>
      </c>
      <c r="H31" s="344" t="s">
        <v>523</v>
      </c>
      <c r="I31" s="344">
        <v>2022</v>
      </c>
      <c r="J31" s="347" t="s">
        <v>524</v>
      </c>
      <c r="K31" s="348"/>
    </row>
    <row r="32" spans="1:11" ht="15">
      <c r="A32" s="344">
        <v>28</v>
      </c>
      <c r="B32" s="344" t="s">
        <v>521</v>
      </c>
      <c r="C32" s="344" t="s">
        <v>522</v>
      </c>
      <c r="D32" s="344" t="s">
        <v>418</v>
      </c>
      <c r="E32" s="345" t="s">
        <v>81</v>
      </c>
      <c r="F32" s="344">
        <f>'Sept.2022'!AJ43</f>
        <v>12757</v>
      </c>
      <c r="G32" s="346">
        <f>'Sept.2022'!AI43</f>
        <v>9112</v>
      </c>
      <c r="H32" s="344" t="s">
        <v>523</v>
      </c>
      <c r="I32" s="344">
        <v>2022</v>
      </c>
      <c r="J32" s="347" t="s">
        <v>524</v>
      </c>
      <c r="K32" s="348"/>
    </row>
    <row r="33" spans="1:11" ht="15">
      <c r="A33" s="344">
        <v>29</v>
      </c>
      <c r="B33" s="344" t="s">
        <v>521</v>
      </c>
      <c r="C33" s="344" t="s">
        <v>522</v>
      </c>
      <c r="D33" s="344" t="s">
        <v>419</v>
      </c>
      <c r="E33" s="345" t="s">
        <v>91</v>
      </c>
      <c r="F33" s="344">
        <f>'Sept.2022'!AJ48</f>
        <v>8179</v>
      </c>
      <c r="G33" s="346">
        <f>'Sept.2022'!AI48</f>
        <v>5842</v>
      </c>
      <c r="H33" s="344" t="s">
        <v>523</v>
      </c>
      <c r="I33" s="344">
        <v>2022</v>
      </c>
      <c r="J33" s="347" t="s">
        <v>524</v>
      </c>
      <c r="K33" s="348"/>
    </row>
    <row r="34" spans="1:11" ht="15">
      <c r="A34" s="344">
        <v>30</v>
      </c>
      <c r="B34" s="344" t="s">
        <v>521</v>
      </c>
      <c r="C34" s="344" t="s">
        <v>522</v>
      </c>
      <c r="D34" s="344" t="s">
        <v>420</v>
      </c>
      <c r="E34" s="148" t="s">
        <v>92</v>
      </c>
      <c r="F34" s="344">
        <f>'Sept.2022'!AJ49</f>
        <v>0</v>
      </c>
      <c r="G34" s="346">
        <f>'Sept.2022'!AI49</f>
        <v>0</v>
      </c>
      <c r="H34" s="344" t="s">
        <v>523</v>
      </c>
      <c r="I34" s="344">
        <v>2022</v>
      </c>
      <c r="J34" s="347" t="s">
        <v>524</v>
      </c>
      <c r="K34" s="348"/>
    </row>
    <row r="35" spans="1:11" ht="15">
      <c r="A35" s="344">
        <v>31</v>
      </c>
      <c r="B35" s="344" t="s">
        <v>521</v>
      </c>
      <c r="C35" s="344" t="s">
        <v>522</v>
      </c>
      <c r="D35" s="344" t="s">
        <v>421</v>
      </c>
      <c r="E35" s="345" t="s">
        <v>93</v>
      </c>
      <c r="F35" s="344">
        <f>'Sept.2022'!AJ50</f>
        <v>8423</v>
      </c>
      <c r="G35" s="346">
        <f>'Sept.2022'!AI50</f>
        <v>6017</v>
      </c>
      <c r="H35" s="344" t="s">
        <v>523</v>
      </c>
      <c r="I35" s="344">
        <v>2022</v>
      </c>
      <c r="J35" s="347" t="s">
        <v>524</v>
      </c>
      <c r="K35" s="348"/>
    </row>
    <row r="36" spans="1:11" ht="15">
      <c r="A36" s="344">
        <v>32</v>
      </c>
      <c r="B36" s="344" t="s">
        <v>521</v>
      </c>
      <c r="C36" s="344" t="s">
        <v>522</v>
      </c>
      <c r="D36" s="344" t="s">
        <v>422</v>
      </c>
      <c r="E36" s="345" t="s">
        <v>95</v>
      </c>
      <c r="F36" s="344">
        <f>'Sept.2022'!AJ52</f>
        <v>8423</v>
      </c>
      <c r="G36" s="346">
        <f>'Sept.2022'!AI52</f>
        <v>6017</v>
      </c>
      <c r="H36" s="344" t="s">
        <v>523</v>
      </c>
      <c r="I36" s="344">
        <v>2022</v>
      </c>
      <c r="J36" s="347" t="s">
        <v>524</v>
      </c>
      <c r="K36" s="348"/>
    </row>
    <row r="37" spans="1:11" ht="15">
      <c r="A37" s="344">
        <v>33</v>
      </c>
      <c r="B37" s="344" t="s">
        <v>521</v>
      </c>
      <c r="C37" s="344" t="s">
        <v>522</v>
      </c>
      <c r="D37" s="344" t="s">
        <v>423</v>
      </c>
      <c r="E37" s="345" t="s">
        <v>148</v>
      </c>
      <c r="F37" s="344">
        <f>'Sept.2022'!AJ53</f>
        <v>8423</v>
      </c>
      <c r="G37" s="346">
        <f>'Sept.2022'!AI53</f>
        <v>6017</v>
      </c>
      <c r="H37" s="344" t="s">
        <v>523</v>
      </c>
      <c r="I37" s="344">
        <v>2022</v>
      </c>
      <c r="J37" s="347" t="s">
        <v>524</v>
      </c>
      <c r="K37" s="348"/>
    </row>
    <row r="38" spans="1:11" ht="15">
      <c r="A38" s="344">
        <v>34</v>
      </c>
      <c r="B38" s="344" t="s">
        <v>521</v>
      </c>
      <c r="C38" s="344" t="s">
        <v>522</v>
      </c>
      <c r="D38" s="344" t="s">
        <v>424</v>
      </c>
      <c r="E38" s="345" t="s">
        <v>149</v>
      </c>
      <c r="F38" s="344">
        <f>'Sept.2022'!AJ54</f>
        <v>8423</v>
      </c>
      <c r="G38" s="346">
        <f>'Sept.2022'!AI54</f>
        <v>6017</v>
      </c>
      <c r="H38" s="344" t="s">
        <v>523</v>
      </c>
      <c r="I38" s="344">
        <v>2022</v>
      </c>
      <c r="J38" s="347" t="s">
        <v>524</v>
      </c>
      <c r="K38" s="348"/>
    </row>
    <row r="39" spans="1:11" ht="15">
      <c r="A39" s="344">
        <v>35</v>
      </c>
      <c r="B39" s="344" t="s">
        <v>521</v>
      </c>
      <c r="C39" s="344" t="s">
        <v>522</v>
      </c>
      <c r="D39" s="344" t="s">
        <v>425</v>
      </c>
      <c r="E39" s="345" t="s">
        <v>150</v>
      </c>
      <c r="F39" s="344">
        <f>'Sept.2022'!AJ55</f>
        <v>8423</v>
      </c>
      <c r="G39" s="346">
        <f>'Sept.2022'!AI55</f>
        <v>6017</v>
      </c>
      <c r="H39" s="344" t="s">
        <v>523</v>
      </c>
      <c r="I39" s="344">
        <v>2022</v>
      </c>
      <c r="J39" s="347" t="s">
        <v>524</v>
      </c>
      <c r="K39" s="348"/>
    </row>
    <row r="40" spans="1:11" ht="15">
      <c r="A40" s="344">
        <v>36</v>
      </c>
      <c r="B40" s="344" t="s">
        <v>521</v>
      </c>
      <c r="C40" s="344" t="s">
        <v>522</v>
      </c>
      <c r="D40" s="344" t="s">
        <v>426</v>
      </c>
      <c r="E40" s="345" t="s">
        <v>143</v>
      </c>
      <c r="F40" s="344">
        <f>'Sept.2022'!AJ56</f>
        <v>7710</v>
      </c>
      <c r="G40" s="346">
        <f>'Sept.2022'!AI56</f>
        <v>5507</v>
      </c>
      <c r="H40" s="344" t="s">
        <v>523</v>
      </c>
      <c r="I40" s="344">
        <v>2022</v>
      </c>
      <c r="J40" s="347" t="s">
        <v>524</v>
      </c>
      <c r="K40" s="348"/>
    </row>
    <row r="41" spans="1:11" ht="15">
      <c r="A41" s="344">
        <v>37</v>
      </c>
      <c r="B41" s="344" t="s">
        <v>521</v>
      </c>
      <c r="C41" s="344" t="s">
        <v>522</v>
      </c>
      <c r="D41" s="344" t="s">
        <v>427</v>
      </c>
      <c r="E41" s="345" t="s">
        <v>144</v>
      </c>
      <c r="F41" s="344">
        <f>'Sept.2022'!AJ57</f>
        <v>7710</v>
      </c>
      <c r="G41" s="346">
        <f>'Sept.2022'!AI57</f>
        <v>5507</v>
      </c>
      <c r="H41" s="344" t="s">
        <v>523</v>
      </c>
      <c r="I41" s="344">
        <v>2022</v>
      </c>
      <c r="J41" s="347" t="s">
        <v>524</v>
      </c>
      <c r="K41" s="348"/>
    </row>
    <row r="42" spans="1:11" ht="15">
      <c r="A42" s="344">
        <v>38</v>
      </c>
      <c r="B42" s="344" t="s">
        <v>521</v>
      </c>
      <c r="C42" s="344" t="s">
        <v>522</v>
      </c>
      <c r="D42" s="344" t="s">
        <v>428</v>
      </c>
      <c r="E42" s="345" t="s">
        <v>159</v>
      </c>
      <c r="F42" s="344">
        <f>'Sept.2022'!AJ59</f>
        <v>9755</v>
      </c>
      <c r="G42" s="346">
        <f>'Sept.2022'!AI59</f>
        <v>6968</v>
      </c>
      <c r="H42" s="344" t="s">
        <v>523</v>
      </c>
      <c r="I42" s="344">
        <v>2022</v>
      </c>
      <c r="J42" s="347" t="s">
        <v>524</v>
      </c>
      <c r="K42" s="348"/>
    </row>
    <row r="43" spans="1:11" ht="15">
      <c r="A43" s="344">
        <v>39</v>
      </c>
      <c r="B43" s="344" t="s">
        <v>521</v>
      </c>
      <c r="C43" s="344" t="s">
        <v>522</v>
      </c>
      <c r="D43" s="344" t="s">
        <v>429</v>
      </c>
      <c r="E43" s="345" t="s">
        <v>160</v>
      </c>
      <c r="F43" s="344">
        <f>'Sept.2022'!AJ60</f>
        <v>8423</v>
      </c>
      <c r="G43" s="346">
        <f>'Sept.2022'!AI60</f>
        <v>6017</v>
      </c>
      <c r="H43" s="344" t="s">
        <v>523</v>
      </c>
      <c r="I43" s="344">
        <v>2022</v>
      </c>
      <c r="J43" s="347" t="s">
        <v>524</v>
      </c>
      <c r="K43" s="348"/>
    </row>
    <row r="44" spans="1:11" ht="15">
      <c r="A44" s="344">
        <v>40</v>
      </c>
      <c r="B44" s="344" t="s">
        <v>521</v>
      </c>
      <c r="C44" s="344" t="s">
        <v>522</v>
      </c>
      <c r="D44" s="344" t="s">
        <v>430</v>
      </c>
      <c r="E44" s="345" t="s">
        <v>161</v>
      </c>
      <c r="F44" s="344">
        <f>'Sept.2022'!AJ61</f>
        <v>8423</v>
      </c>
      <c r="G44" s="346">
        <f>'Sept.2022'!AI61</f>
        <v>6017</v>
      </c>
      <c r="H44" s="344" t="s">
        <v>523</v>
      </c>
      <c r="I44" s="344">
        <v>2022</v>
      </c>
      <c r="J44" s="347" t="s">
        <v>524</v>
      </c>
      <c r="K44" s="348"/>
    </row>
    <row r="45" spans="1:11" ht="15">
      <c r="A45" s="344">
        <v>41</v>
      </c>
      <c r="B45" s="344" t="s">
        <v>521</v>
      </c>
      <c r="C45" s="344" t="s">
        <v>522</v>
      </c>
      <c r="D45" s="344" t="s">
        <v>431</v>
      </c>
      <c r="E45" s="345" t="s">
        <v>162</v>
      </c>
      <c r="F45" s="344">
        <f>'Sept.2022'!AJ62</f>
        <v>8423</v>
      </c>
      <c r="G45" s="346">
        <f>'Sept.2022'!AI62</f>
        <v>6017</v>
      </c>
      <c r="H45" s="344" t="s">
        <v>523</v>
      </c>
      <c r="I45" s="344">
        <v>2022</v>
      </c>
      <c r="J45" s="347" t="s">
        <v>524</v>
      </c>
      <c r="K45" s="348"/>
    </row>
    <row r="46" spans="1:11" ht="15">
      <c r="A46" s="344">
        <v>42</v>
      </c>
      <c r="B46" s="344" t="s">
        <v>521</v>
      </c>
      <c r="C46" s="344" t="s">
        <v>522</v>
      </c>
      <c r="D46" s="344" t="s">
        <v>432</v>
      </c>
      <c r="E46" s="345" t="s">
        <v>163</v>
      </c>
      <c r="F46" s="344">
        <f>'Sept.2022'!AJ63</f>
        <v>8179</v>
      </c>
      <c r="G46" s="346">
        <f>'Sept.2022'!AI63</f>
        <v>5842</v>
      </c>
      <c r="H46" s="344" t="s">
        <v>523</v>
      </c>
      <c r="I46" s="344">
        <v>2022</v>
      </c>
      <c r="J46" s="347" t="s">
        <v>524</v>
      </c>
      <c r="K46" s="348"/>
    </row>
    <row r="47" spans="1:11" ht="15">
      <c r="A47" s="344">
        <v>43</v>
      </c>
      <c r="B47" s="344" t="s">
        <v>521</v>
      </c>
      <c r="C47" s="344" t="s">
        <v>522</v>
      </c>
      <c r="D47" s="344" t="s">
        <v>433</v>
      </c>
      <c r="E47" s="345" t="s">
        <v>164</v>
      </c>
      <c r="F47" s="344">
        <f>'Sept.2022'!AJ64</f>
        <v>8179</v>
      </c>
      <c r="G47" s="346">
        <f>'Sept.2022'!AI64</f>
        <v>5842</v>
      </c>
      <c r="H47" s="344" t="s">
        <v>523</v>
      </c>
      <c r="I47" s="344">
        <v>2022</v>
      </c>
      <c r="J47" s="347" t="s">
        <v>524</v>
      </c>
      <c r="K47" s="348"/>
    </row>
    <row r="48" spans="1:11" ht="15">
      <c r="A48" s="344">
        <v>44</v>
      </c>
      <c r="B48" s="344" t="s">
        <v>521</v>
      </c>
      <c r="C48" s="344" t="s">
        <v>522</v>
      </c>
      <c r="D48" s="344" t="s">
        <v>434</v>
      </c>
      <c r="E48" s="345" t="s">
        <v>165</v>
      </c>
      <c r="F48" s="344">
        <f>'Sept.2022'!AJ65</f>
        <v>8179</v>
      </c>
      <c r="G48" s="346">
        <f>'Sept.2022'!AI65</f>
        <v>5842</v>
      </c>
      <c r="H48" s="344" t="s">
        <v>523</v>
      </c>
      <c r="I48" s="344">
        <v>2022</v>
      </c>
      <c r="J48" s="347" t="s">
        <v>524</v>
      </c>
      <c r="K48" s="348"/>
    </row>
    <row r="49" spans="1:11" ht="15">
      <c r="A49" s="344">
        <v>45</v>
      </c>
      <c r="B49" s="344" t="s">
        <v>521</v>
      </c>
      <c r="C49" s="344" t="s">
        <v>522</v>
      </c>
      <c r="D49" s="344" t="s">
        <v>441</v>
      </c>
      <c r="E49" s="345" t="s">
        <v>176</v>
      </c>
      <c r="F49" s="344">
        <f>'Sept.2022'!AJ66</f>
        <v>8423</v>
      </c>
      <c r="G49" s="346">
        <f>'Sept.2022'!AI66</f>
        <v>6017</v>
      </c>
      <c r="H49" s="344" t="s">
        <v>523</v>
      </c>
      <c r="I49" s="344">
        <v>2022</v>
      </c>
      <c r="J49" s="347" t="s">
        <v>524</v>
      </c>
      <c r="K49" s="348"/>
    </row>
    <row r="50" spans="1:11" ht="15">
      <c r="A50" s="344">
        <v>46</v>
      </c>
      <c r="B50" s="344" t="s">
        <v>521</v>
      </c>
      <c r="C50" s="344" t="s">
        <v>522</v>
      </c>
      <c r="D50" s="344" t="s">
        <v>442</v>
      </c>
      <c r="E50" s="345" t="s">
        <v>177</v>
      </c>
      <c r="F50" s="344">
        <f>'Sept.2022'!AJ67</f>
        <v>9755</v>
      </c>
      <c r="G50" s="346">
        <f>'Sept.2022'!AI67</f>
        <v>6968</v>
      </c>
      <c r="H50" s="344" t="s">
        <v>523</v>
      </c>
      <c r="I50" s="344">
        <v>2022</v>
      </c>
      <c r="J50" s="347" t="s">
        <v>524</v>
      </c>
      <c r="K50" s="348"/>
    </row>
    <row r="51" spans="1:11" ht="15">
      <c r="A51" s="344">
        <v>47</v>
      </c>
      <c r="B51" s="344" t="s">
        <v>521</v>
      </c>
      <c r="C51" s="344" t="s">
        <v>522</v>
      </c>
      <c r="D51" s="344" t="s">
        <v>437</v>
      </c>
      <c r="E51" s="345" t="s">
        <v>190</v>
      </c>
      <c r="F51" s="344">
        <f>'Sept.2022'!AJ68</f>
        <v>8423</v>
      </c>
      <c r="G51" s="346">
        <f>'Sept.2022'!AI68</f>
        <v>6017</v>
      </c>
      <c r="H51" s="344" t="s">
        <v>523</v>
      </c>
      <c r="I51" s="344">
        <v>2022</v>
      </c>
      <c r="J51" s="347" t="s">
        <v>524</v>
      </c>
      <c r="K51" s="348"/>
    </row>
    <row r="52" spans="1:11" ht="15">
      <c r="A52" s="344">
        <v>48</v>
      </c>
      <c r="B52" s="344" t="s">
        <v>521</v>
      </c>
      <c r="C52" s="344" t="s">
        <v>522</v>
      </c>
      <c r="D52" s="344" t="s">
        <v>438</v>
      </c>
      <c r="E52" s="345" t="s">
        <v>191</v>
      </c>
      <c r="F52" s="344">
        <f>'Sept.2022'!AJ69</f>
        <v>9192</v>
      </c>
      <c r="G52" s="346">
        <f>'Sept.2022'!AI69</f>
        <v>6566</v>
      </c>
      <c r="H52" s="344" t="s">
        <v>523</v>
      </c>
      <c r="I52" s="344">
        <v>2022</v>
      </c>
      <c r="J52" s="347" t="s">
        <v>524</v>
      </c>
      <c r="K52" s="348"/>
    </row>
    <row r="53" spans="1:11" ht="15">
      <c r="A53" s="344">
        <v>49</v>
      </c>
      <c r="B53" s="344" t="s">
        <v>521</v>
      </c>
      <c r="C53" s="344" t="s">
        <v>522</v>
      </c>
      <c r="D53" s="344" t="s">
        <v>439</v>
      </c>
      <c r="E53" s="345" t="s">
        <v>188</v>
      </c>
      <c r="F53" s="344">
        <f>'Sept.2022'!AJ70</f>
        <v>7485</v>
      </c>
      <c r="G53" s="346">
        <f>'Sept.2022'!AI70</f>
        <v>5347</v>
      </c>
      <c r="H53" s="344" t="s">
        <v>523</v>
      </c>
      <c r="I53" s="344">
        <v>2022</v>
      </c>
      <c r="J53" s="347" t="s">
        <v>524</v>
      </c>
      <c r="K53" s="348"/>
    </row>
    <row r="54" spans="1:11" ht="15.75">
      <c r="A54" s="348"/>
      <c r="B54" s="348"/>
      <c r="C54" s="348"/>
      <c r="D54" s="348"/>
      <c r="E54" s="349" t="s">
        <v>119</v>
      </c>
      <c r="F54" s="350">
        <f>SUM(F5:F53)</f>
        <v>514056</v>
      </c>
      <c r="G54" s="350">
        <f>SUM(G5:G53)</f>
        <v>367189</v>
      </c>
      <c r="H54" s="348"/>
      <c r="I54" s="348"/>
      <c r="J54" s="348"/>
      <c r="K54" s="348"/>
    </row>
    <row r="55" spans="1:11" ht="15.75">
      <c r="A55" s="351"/>
      <c r="B55" s="351"/>
      <c r="C55" s="351"/>
      <c r="D55" s="351"/>
      <c r="E55" s="351"/>
      <c r="F55" s="652">
        <f>F54+G54</f>
        <v>881245</v>
      </c>
      <c r="G55" s="652"/>
      <c r="H55" s="351"/>
      <c r="I55" s="351"/>
      <c r="J55" s="351"/>
      <c r="K55" s="351"/>
    </row>
    <row r="56" spans="1:11" ht="15">
      <c r="A56" s="653" t="s">
        <v>525</v>
      </c>
      <c r="B56" s="653"/>
      <c r="C56" s="653"/>
      <c r="D56" s="653"/>
      <c r="E56" s="653"/>
      <c r="F56" s="653"/>
      <c r="G56" s="653"/>
      <c r="H56" s="653"/>
      <c r="I56" s="653"/>
      <c r="J56" s="653"/>
      <c r="K56" s="653"/>
    </row>
    <row r="57" spans="1:11" ht="15">
      <c r="A57" s="351"/>
      <c r="B57" s="351"/>
      <c r="C57" s="351"/>
      <c r="D57" s="351"/>
      <c r="E57" s="351"/>
      <c r="F57" s="351"/>
      <c r="G57" s="351"/>
      <c r="H57" s="351"/>
      <c r="I57" s="351"/>
      <c r="J57" s="351"/>
      <c r="K57" s="351"/>
    </row>
    <row r="58" spans="1:11" ht="15">
      <c r="A58" s="351"/>
      <c r="B58" s="351"/>
      <c r="C58" s="351"/>
      <c r="D58" s="351"/>
      <c r="E58" s="351"/>
      <c r="F58" s="351"/>
      <c r="G58" s="351"/>
      <c r="H58" s="351"/>
      <c r="I58" s="351"/>
      <c r="J58" s="351" t="s">
        <v>526</v>
      </c>
      <c r="K58" s="351"/>
    </row>
  </sheetData>
  <sheetProtection/>
  <mergeCells count="4">
    <mergeCell ref="A1:I1"/>
    <mergeCell ref="A2:I2"/>
    <mergeCell ref="F55:G55"/>
    <mergeCell ref="A56:K5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ng525641</dc:creator>
  <cp:keywords/>
  <dc:description/>
  <cp:lastModifiedBy>Admin</cp:lastModifiedBy>
  <cp:lastPrinted>2022-09-22T04:20:27Z</cp:lastPrinted>
  <dcterms:created xsi:type="dcterms:W3CDTF">2018-02-15T11:23:43Z</dcterms:created>
  <dcterms:modified xsi:type="dcterms:W3CDTF">2022-09-23T06:07:28Z</dcterms:modified>
  <cp:category/>
  <cp:version/>
  <cp:contentType/>
  <cp:contentStatus/>
</cp:coreProperties>
</file>